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xr:revisionPtr revIDLastSave="0" documentId="8_{0372B167-4E97-CD42-A369-0016F9262974}" xr6:coauthVersionLast="47" xr6:coauthVersionMax="47" xr10:uidLastSave="{00000000-0000-0000-0000-000000000000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-105" yWindow="-105" windowWidth="19425" windowHeight="10260" tabRatio="857" xr2:uid="{00000000-000D-0000-FFFF-FFFF00000000}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1" l="1"/>
  <c r="S120" i="12"/>
  <c r="S117" i="13"/>
  <c r="S113" i="13"/>
  <c r="F10" i="11"/>
  <c r="N43" i="13"/>
  <c r="E43" i="13"/>
  <c r="F56" i="11"/>
  <c r="F106" i="11"/>
  <c r="F102" i="11"/>
  <c r="F101" i="11"/>
  <c r="F90" i="11"/>
  <c r="F84" i="11"/>
  <c r="F76" i="11"/>
  <c r="F75" i="11"/>
  <c r="F68" i="11"/>
  <c r="F62" i="11"/>
  <c r="F55" i="11"/>
  <c r="F51" i="11"/>
  <c r="F49" i="1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/>
  <c r="E90" i="13"/>
  <c r="E84" i="13"/>
  <c r="E76" i="13"/>
  <c r="E75" i="13"/>
  <c r="E68" i="13"/>
  <c r="E62" i="13"/>
  <c r="E56" i="13"/>
  <c r="E55" i="13"/>
  <c r="E51" i="13"/>
  <c r="E49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/>
  <c r="F17" i="11"/>
  <c r="E118" i="13"/>
  <c r="E61" i="13"/>
  <c r="E29" i="13"/>
  <c r="N102" i="13"/>
  <c r="N101" i="13"/>
  <c r="N106" i="13"/>
  <c r="N90" i="13"/>
  <c r="N84" i="13"/>
  <c r="N76" i="13"/>
  <c r="N75" i="13"/>
  <c r="N68" i="13"/>
  <c r="N62" i="13"/>
  <c r="N56" i="13"/>
  <c r="N55" i="13"/>
  <c r="N51" i="13"/>
  <c r="N49" i="13"/>
  <c r="N37" i="13"/>
  <c r="N30" i="13"/>
  <c r="N29" i="13"/>
  <c r="N10" i="13"/>
  <c r="N18" i="13"/>
  <c r="N17" i="13"/>
  <c r="E99" i="13"/>
  <c r="N27" i="13"/>
  <c r="N118" i="13"/>
  <c r="N61" i="13"/>
  <c r="N99" i="13"/>
  <c r="M106" i="11"/>
  <c r="L106" i="11"/>
  <c r="K106" i="11"/>
  <c r="J106" i="11"/>
  <c r="I106" i="11"/>
  <c r="H106" i="11"/>
  <c r="G106" i="11"/>
  <c r="M102" i="11"/>
  <c r="L102" i="11"/>
  <c r="K102" i="11"/>
  <c r="J102" i="11"/>
  <c r="I102" i="11"/>
  <c r="H102" i="11"/>
  <c r="H101" i="11"/>
  <c r="G102" i="11"/>
  <c r="G101" i="11"/>
  <c r="F118" i="11"/>
  <c r="M101" i="11"/>
  <c r="M118" i="11"/>
  <c r="L101" i="11"/>
  <c r="K101" i="11"/>
  <c r="J101" i="11"/>
  <c r="I101" i="11"/>
  <c r="I118" i="1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/>
  <c r="L76" i="11"/>
  <c r="K76" i="11"/>
  <c r="K75" i="11"/>
  <c r="J76" i="11"/>
  <c r="J75" i="11"/>
  <c r="I76" i="11"/>
  <c r="I75" i="11"/>
  <c r="H76" i="11"/>
  <c r="G76" i="11"/>
  <c r="G75" i="11"/>
  <c r="L75" i="11"/>
  <c r="H75" i="11"/>
  <c r="M68" i="11"/>
  <c r="L68" i="11"/>
  <c r="K68" i="11"/>
  <c r="J68" i="11"/>
  <c r="I68" i="11"/>
  <c r="H68" i="11"/>
  <c r="G68" i="11"/>
  <c r="M62" i="11"/>
  <c r="L62" i="11"/>
  <c r="L61" i="11"/>
  <c r="K62" i="11"/>
  <c r="J62" i="11"/>
  <c r="J61" i="11"/>
  <c r="I62" i="11"/>
  <c r="H62" i="11"/>
  <c r="H61" i="11"/>
  <c r="G62" i="11"/>
  <c r="M61" i="11"/>
  <c r="I61" i="11"/>
  <c r="M56" i="11"/>
  <c r="M55" i="11"/>
  <c r="L56" i="11"/>
  <c r="L55" i="11"/>
  <c r="K56" i="11"/>
  <c r="K55" i="11"/>
  <c r="J56" i="11"/>
  <c r="I56" i="11"/>
  <c r="I55" i="11"/>
  <c r="H56" i="11"/>
  <c r="G56" i="11"/>
  <c r="G55" i="11"/>
  <c r="J55" i="11"/>
  <c r="H55" i="11"/>
  <c r="M51" i="11"/>
  <c r="M49" i="11"/>
  <c r="L51" i="11"/>
  <c r="L49" i="11"/>
  <c r="K51" i="11"/>
  <c r="K49" i="11"/>
  <c r="J51" i="11"/>
  <c r="J49" i="11"/>
  <c r="I51" i="11"/>
  <c r="H51" i="11"/>
  <c r="H49" i="11"/>
  <c r="G51" i="11"/>
  <c r="G49" i="11"/>
  <c r="I49" i="11"/>
  <c r="M43" i="11"/>
  <c r="L43" i="11"/>
  <c r="L30" i="11"/>
  <c r="L37" i="11"/>
  <c r="L29" i="11"/>
  <c r="K43" i="11"/>
  <c r="J43" i="11"/>
  <c r="I43" i="11"/>
  <c r="H43" i="11"/>
  <c r="H30" i="11"/>
  <c r="H37" i="11"/>
  <c r="H29" i="11"/>
  <c r="G43" i="11"/>
  <c r="M37" i="11"/>
  <c r="K37" i="11"/>
  <c r="J37" i="11"/>
  <c r="I37" i="11"/>
  <c r="I30" i="11"/>
  <c r="I29" i="11"/>
  <c r="G37" i="11"/>
  <c r="M30" i="11"/>
  <c r="K30" i="11"/>
  <c r="J30" i="11"/>
  <c r="J29" i="11"/>
  <c r="G30" i="11"/>
  <c r="M29" i="11"/>
  <c r="M18" i="11"/>
  <c r="M17" i="11"/>
  <c r="L18" i="11"/>
  <c r="L17" i="11"/>
  <c r="K18" i="11"/>
  <c r="K17" i="11"/>
  <c r="J18" i="11"/>
  <c r="J17" i="11"/>
  <c r="I18" i="11"/>
  <c r="I17" i="11"/>
  <c r="H18" i="11"/>
  <c r="H17" i="11"/>
  <c r="G18" i="11"/>
  <c r="G17" i="11"/>
  <c r="F27" i="11"/>
  <c r="M10" i="11"/>
  <c r="L10" i="11"/>
  <c r="K10" i="11"/>
  <c r="J10" i="11"/>
  <c r="I10" i="11"/>
  <c r="H10" i="11"/>
  <c r="G10" i="11"/>
  <c r="S119" i="13"/>
  <c r="E119" i="11"/>
  <c r="E117" i="11"/>
  <c r="S116" i="13"/>
  <c r="E116" i="11"/>
  <c r="S115" i="13"/>
  <c r="E115" i="11"/>
  <c r="S114" i="13"/>
  <c r="E114" i="11"/>
  <c r="E113" i="11"/>
  <c r="S112" i="13"/>
  <c r="E112" i="11"/>
  <c r="S111" i="13"/>
  <c r="E111" i="11"/>
  <c r="S110" i="13"/>
  <c r="E110" i="11"/>
  <c r="S109" i="13"/>
  <c r="E109" i="11"/>
  <c r="S108" i="13"/>
  <c r="E108" i="11"/>
  <c r="S107" i="13"/>
  <c r="E107" i="1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/>
  <c r="S104" i="13"/>
  <c r="E104" i="11"/>
  <c r="S103" i="13"/>
  <c r="E103" i="11"/>
  <c r="R102" i="13"/>
  <c r="Q102" i="13"/>
  <c r="Q101" i="13"/>
  <c r="P102" i="13"/>
  <c r="P101" i="13"/>
  <c r="O102" i="13"/>
  <c r="O101" i="13"/>
  <c r="M102" i="13"/>
  <c r="M101" i="13"/>
  <c r="L102" i="13"/>
  <c r="L101" i="13"/>
  <c r="K102" i="13"/>
  <c r="K101" i="13"/>
  <c r="J102" i="13"/>
  <c r="J101" i="13"/>
  <c r="I102" i="13"/>
  <c r="I101" i="13"/>
  <c r="H102" i="13"/>
  <c r="H101" i="13"/>
  <c r="G102" i="13"/>
  <c r="G101" i="13"/>
  <c r="F102" i="13"/>
  <c r="F101" i="13"/>
  <c r="R101" i="13"/>
  <c r="S98" i="13"/>
  <c r="E98" i="11"/>
  <c r="S97" i="13"/>
  <c r="E97" i="11"/>
  <c r="S96" i="13"/>
  <c r="E96" i="11"/>
  <c r="S95" i="13"/>
  <c r="E95" i="11"/>
  <c r="S94" i="13"/>
  <c r="E94" i="11"/>
  <c r="S93" i="13"/>
  <c r="E93" i="11"/>
  <c r="S92" i="13"/>
  <c r="E92" i="11"/>
  <c r="S91" i="13"/>
  <c r="E91" i="1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/>
  <c r="S88" i="13"/>
  <c r="E88" i="11"/>
  <c r="S87" i="13"/>
  <c r="E87" i="11"/>
  <c r="S86" i="13"/>
  <c r="E86" i="11"/>
  <c r="S85" i="13"/>
  <c r="E85" i="1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/>
  <c r="S82" i="13"/>
  <c r="E82" i="11"/>
  <c r="S81" i="13"/>
  <c r="E81" i="11"/>
  <c r="S80" i="13"/>
  <c r="E80" i="11"/>
  <c r="S79" i="13"/>
  <c r="E79" i="11"/>
  <c r="S78" i="13"/>
  <c r="E78" i="11"/>
  <c r="S77" i="13"/>
  <c r="E77" i="11"/>
  <c r="R76" i="13"/>
  <c r="R75" i="13"/>
  <c r="Q76" i="13"/>
  <c r="Q75" i="13"/>
  <c r="P76" i="13"/>
  <c r="P75" i="13"/>
  <c r="O76" i="13"/>
  <c r="M76" i="13"/>
  <c r="M75" i="13"/>
  <c r="L76" i="13"/>
  <c r="L75" i="13"/>
  <c r="K76" i="13"/>
  <c r="K75" i="13"/>
  <c r="J76" i="13"/>
  <c r="J75" i="13"/>
  <c r="I76" i="13"/>
  <c r="I75" i="13"/>
  <c r="H76" i="13"/>
  <c r="H75" i="13"/>
  <c r="G76" i="13"/>
  <c r="G75" i="13"/>
  <c r="F76" i="13"/>
  <c r="F75" i="13"/>
  <c r="O75" i="13"/>
  <c r="S74" i="13"/>
  <c r="E74" i="11"/>
  <c r="S73" i="13"/>
  <c r="E73" i="11"/>
  <c r="S72" i="13"/>
  <c r="E72" i="11"/>
  <c r="S71" i="13"/>
  <c r="E71" i="11"/>
  <c r="S70" i="13"/>
  <c r="E70" i="11"/>
  <c r="S69" i="13"/>
  <c r="E69" i="1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/>
  <c r="S66" i="13"/>
  <c r="E66" i="11"/>
  <c r="S65" i="13"/>
  <c r="E65" i="11"/>
  <c r="S64" i="13"/>
  <c r="E64" i="11"/>
  <c r="S63" i="13"/>
  <c r="E63" i="1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/>
  <c r="S59" i="13"/>
  <c r="E59" i="11"/>
  <c r="S58" i="13"/>
  <c r="E58" i="11"/>
  <c r="S57" i="13"/>
  <c r="E57" i="11"/>
  <c r="R56" i="13"/>
  <c r="R55" i="13"/>
  <c r="Q56" i="13"/>
  <c r="Q55" i="13"/>
  <c r="P56" i="13"/>
  <c r="P55" i="13"/>
  <c r="O56" i="13"/>
  <c r="O55" i="13"/>
  <c r="M56" i="13"/>
  <c r="M55" i="13"/>
  <c r="L56" i="13"/>
  <c r="L55" i="13"/>
  <c r="K56" i="13"/>
  <c r="K55" i="13"/>
  <c r="J56" i="13"/>
  <c r="J55" i="13"/>
  <c r="I56" i="13"/>
  <c r="I55" i="13"/>
  <c r="H56" i="13"/>
  <c r="H55" i="13"/>
  <c r="G56" i="13"/>
  <c r="G55" i="13"/>
  <c r="F56" i="13"/>
  <c r="F55" i="13"/>
  <c r="S54" i="13"/>
  <c r="E54" i="11"/>
  <c r="S53" i="13"/>
  <c r="E53" i="11"/>
  <c r="S52" i="13"/>
  <c r="E52" i="11"/>
  <c r="R51" i="13"/>
  <c r="R49" i="13"/>
  <c r="Q51" i="13"/>
  <c r="Q49" i="13"/>
  <c r="P51" i="13"/>
  <c r="P49" i="13"/>
  <c r="O51" i="13"/>
  <c r="O49" i="13"/>
  <c r="M51" i="13"/>
  <c r="M49" i="13"/>
  <c r="L51" i="13"/>
  <c r="L49" i="13"/>
  <c r="K51" i="13"/>
  <c r="K49" i="13"/>
  <c r="J51" i="13"/>
  <c r="J49" i="13"/>
  <c r="I51" i="13"/>
  <c r="I49" i="13"/>
  <c r="H51" i="13"/>
  <c r="H49" i="13"/>
  <c r="G51" i="13"/>
  <c r="G49" i="13"/>
  <c r="F51" i="13"/>
  <c r="F49" i="13"/>
  <c r="S50" i="13"/>
  <c r="E50" i="11"/>
  <c r="S48" i="13"/>
  <c r="E48" i="11"/>
  <c r="S47" i="13"/>
  <c r="E47" i="11"/>
  <c r="S46" i="13"/>
  <c r="E46" i="11"/>
  <c r="S45" i="13"/>
  <c r="E45" i="11"/>
  <c r="S44" i="13"/>
  <c r="E44" i="1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/>
  <c r="S41" i="13"/>
  <c r="E41" i="11"/>
  <c r="S40" i="13"/>
  <c r="E40" i="11"/>
  <c r="S39" i="13"/>
  <c r="E39" i="11"/>
  <c r="S38" i="13"/>
  <c r="E38" i="1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/>
  <c r="S35" i="13"/>
  <c r="E35" i="11"/>
  <c r="S34" i="13"/>
  <c r="E34" i="11"/>
  <c r="S33" i="13"/>
  <c r="E33" i="11"/>
  <c r="S32" i="13"/>
  <c r="E32" i="11"/>
  <c r="S31" i="13"/>
  <c r="E31" i="1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/>
  <c r="S25" i="13"/>
  <c r="E25" i="11"/>
  <c r="S24" i="13"/>
  <c r="E24" i="11"/>
  <c r="S23" i="13"/>
  <c r="E23" i="11"/>
  <c r="S22" i="13"/>
  <c r="E22" i="11"/>
  <c r="S21" i="13"/>
  <c r="E21" i="11"/>
  <c r="S20" i="13"/>
  <c r="E20" i="11"/>
  <c r="S19" i="13"/>
  <c r="E19" i="11"/>
  <c r="R17" i="13"/>
  <c r="Q18" i="13"/>
  <c r="Q17" i="13"/>
  <c r="P18" i="13"/>
  <c r="P17" i="13"/>
  <c r="O18" i="13"/>
  <c r="O17" i="13"/>
  <c r="M18" i="13"/>
  <c r="M17" i="13"/>
  <c r="L18" i="13"/>
  <c r="L17" i="13"/>
  <c r="K18" i="13"/>
  <c r="K17" i="13"/>
  <c r="J18" i="13"/>
  <c r="J17" i="13"/>
  <c r="I18" i="13"/>
  <c r="I17" i="13"/>
  <c r="H18" i="13"/>
  <c r="H17" i="13"/>
  <c r="G18" i="13"/>
  <c r="G17" i="13"/>
  <c r="F18" i="13"/>
  <c r="E17" i="13"/>
  <c r="E27" i="13"/>
  <c r="S16" i="13"/>
  <c r="E16" i="11"/>
  <c r="S15" i="13"/>
  <c r="E15" i="11"/>
  <c r="S14" i="13"/>
  <c r="E14" i="11"/>
  <c r="S13" i="13"/>
  <c r="E13" i="11"/>
  <c r="S12" i="13"/>
  <c r="E12" i="11"/>
  <c r="S11" i="13"/>
  <c r="E11" i="11"/>
  <c r="R10" i="13"/>
  <c r="Q10" i="13"/>
  <c r="P10" i="13"/>
  <c r="O10" i="13"/>
  <c r="M10" i="13"/>
  <c r="L10" i="13"/>
  <c r="K10" i="13"/>
  <c r="J10" i="13"/>
  <c r="I10" i="13"/>
  <c r="H10" i="13"/>
  <c r="G10" i="13"/>
  <c r="F10" i="13"/>
  <c r="G61" i="11"/>
  <c r="K61" i="11"/>
  <c r="L118" i="13"/>
  <c r="L61" i="13"/>
  <c r="R118" i="13"/>
  <c r="M118" i="13"/>
  <c r="G27" i="11"/>
  <c r="K27" i="11"/>
  <c r="C5" i="12"/>
  <c r="F118" i="13"/>
  <c r="J118" i="13"/>
  <c r="O118" i="13"/>
  <c r="I27" i="11"/>
  <c r="M27" i="11"/>
  <c r="L118" i="11"/>
  <c r="J118" i="11"/>
  <c r="K118" i="11"/>
  <c r="I5" i="12"/>
  <c r="G118" i="11"/>
  <c r="H118" i="11"/>
  <c r="G29" i="11"/>
  <c r="K29" i="11"/>
  <c r="K99" i="11"/>
  <c r="H27" i="11"/>
  <c r="L27" i="11"/>
  <c r="G118" i="13"/>
  <c r="P118" i="13"/>
  <c r="Q118" i="13"/>
  <c r="K118" i="13"/>
  <c r="H118" i="13"/>
  <c r="F29" i="11"/>
  <c r="J27" i="11"/>
  <c r="I99" i="11"/>
  <c r="M99" i="11"/>
  <c r="J99" i="11"/>
  <c r="H99" i="11"/>
  <c r="L99" i="11"/>
  <c r="I118" i="13"/>
  <c r="I61" i="13"/>
  <c r="M61" i="13"/>
  <c r="R61" i="13"/>
  <c r="N120" i="13"/>
  <c r="S106" i="13"/>
  <c r="E106" i="11"/>
  <c r="S10" i="13"/>
  <c r="E10" i="11"/>
  <c r="I29" i="13"/>
  <c r="M29" i="13"/>
  <c r="R29" i="13"/>
  <c r="S37" i="13"/>
  <c r="E37" i="11"/>
  <c r="H29" i="13"/>
  <c r="L29" i="13"/>
  <c r="L99" i="13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/>
  <c r="S51" i="13"/>
  <c r="E51" i="11"/>
  <c r="S68" i="13"/>
  <c r="E68" i="11"/>
  <c r="S75" i="13"/>
  <c r="E75" i="11"/>
  <c r="J27" i="13"/>
  <c r="G27" i="13"/>
  <c r="S18" i="13"/>
  <c r="E18" i="11"/>
  <c r="S30" i="13"/>
  <c r="E30" i="11"/>
  <c r="O29" i="13"/>
  <c r="S55" i="13"/>
  <c r="E55" i="11"/>
  <c r="S62" i="13"/>
  <c r="E62" i="11"/>
  <c r="I27" i="13"/>
  <c r="M27" i="13"/>
  <c r="R27" i="13"/>
  <c r="F17" i="13"/>
  <c r="S17" i="13"/>
  <c r="E17" i="11"/>
  <c r="G29" i="13"/>
  <c r="K29" i="13"/>
  <c r="P29" i="13"/>
  <c r="S84" i="13"/>
  <c r="E84" i="11"/>
  <c r="K61" i="13"/>
  <c r="P61" i="13"/>
  <c r="S90" i="13"/>
  <c r="E90" i="11"/>
  <c r="S102" i="13"/>
  <c r="E102" i="11"/>
  <c r="S49" i="13"/>
  <c r="E49" i="11"/>
  <c r="S76" i="13"/>
  <c r="E76" i="11"/>
  <c r="S101" i="13"/>
  <c r="E101" i="11"/>
  <c r="S56" i="13"/>
  <c r="E56" i="11"/>
  <c r="F29" i="13"/>
  <c r="F61" i="13"/>
  <c r="G99" i="11"/>
  <c r="G120" i="11"/>
  <c r="M120" i="11"/>
  <c r="L120" i="11"/>
  <c r="I120" i="11"/>
  <c r="R99" i="13"/>
  <c r="R120" i="13"/>
  <c r="J120" i="11"/>
  <c r="H120" i="11"/>
  <c r="F99" i="11"/>
  <c r="F120" i="11"/>
  <c r="K120" i="11"/>
  <c r="F5" i="12"/>
  <c r="S118" i="13"/>
  <c r="E118" i="11"/>
  <c r="M99" i="13"/>
  <c r="M120" i="13"/>
  <c r="I99" i="13"/>
  <c r="I120" i="13"/>
  <c r="Q99" i="13"/>
  <c r="Q120" i="13"/>
  <c r="G99" i="13"/>
  <c r="G120" i="13"/>
  <c r="L120" i="13"/>
  <c r="H99" i="13"/>
  <c r="H120" i="13"/>
  <c r="O99" i="13"/>
  <c r="O120" i="13"/>
  <c r="P99" i="13"/>
  <c r="P120" i="13"/>
  <c r="F27" i="13"/>
  <c r="S27" i="13"/>
  <c r="E27" i="11"/>
  <c r="K99" i="13"/>
  <c r="K120" i="13"/>
  <c r="J99" i="13"/>
  <c r="J120" i="13"/>
  <c r="S61" i="13"/>
  <c r="E61" i="11"/>
  <c r="F99" i="13"/>
  <c r="S29" i="13"/>
  <c r="E29" i="11"/>
  <c r="E120" i="13"/>
  <c r="F120" i="13"/>
  <c r="S120" i="13"/>
  <c r="S99" i="13"/>
  <c r="E99" i="11"/>
  <c r="E120" i="1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<sst xmlns="http://schemas.openxmlformats.org/spreadsheetml/2006/main" count="482" uniqueCount="258">
  <si>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</si>
  <si>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</si>
  <si>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</si>
  <si>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</si>
  <si>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</si>
  <si>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</si>
  <si>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</si>
  <si>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</si>
  <si>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</si>
  <si>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</si>
  <si>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</si>
  <si>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</si>
  <si>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</si>
  <si>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</si>
  <si>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</si>
  <si>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</si>
  <si>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</si>
  <si>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</si>
  <si>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</si>
  <si>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</si>
  <si>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</si>
  <si>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</si>
  <si>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</si>
  <si>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</si>
  <si>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</si>
  <si>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</si>
  <si>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</si>
  <si>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</si>
  <si>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</si>
  <si>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</si>
  <si>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</si>
  <si>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</si>
  <si>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</si>
  <si>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</si>
  <si>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</si>
  <si>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</si>
  <si>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</si>
  <si>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</si>
  <si>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</si>
  <si>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</si>
  <si>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</si>
  <si>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</si>
  <si>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</si>
  <si>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</si>
  <si>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</si>
  <si>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</si>
  <si>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</si>
  <si>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</si>
  <si>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</si>
  <si>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</si>
  <si>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</si>
  <si>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</si>
  <si>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</si>
  <si>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</si>
  <si>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</si>
  <si>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</si>
  <si>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</si>
  <si>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</si>
  <si>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</si>
  <si>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</si>
  <si>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</si>
  <si>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</si>
  <si>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</si>
  <si>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</si>
  <si>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</si>
  <si>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</si>
  <si>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</si>
  <si>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</si>
  <si>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</si>
  <si>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</si>
  <si>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</si>
  <si>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</si>
  <si>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</si>
  <si>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</si>
  <si>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</si>
  <si>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</si>
  <si>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</si>
  <si>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</si>
  <si>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</si>
  <si>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</si>
  <si>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</si>
  <si>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</si>
  <si>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</si>
  <si>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</si>
  <si>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</si>
  <si>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</si>
  <si>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</si>
  <si>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</si>
  <si>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</si>
  <si>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</si>
  <si>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</si>
  <si>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</si>
  <si>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</si>
  <si>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</si>
  <si>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</si>
  <si>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</si>
  <si>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</si>
  <si>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</si>
  <si>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</si>
  <si>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</si>
  <si>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</si>
  <si>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</si>
  <si>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</si>
  <si>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</si>
  <si>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</si>
  <si>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</si>
  <si>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</si>
  <si>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</si>
  <si>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</si>
  <si>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</si>
  <si>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</si>
  <si>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</si>
  <si>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</si>
  <si>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</si>
  <si>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</si>
  <si>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</si>
  <si>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</si>
  <si>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</si>
  <si>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</si>
  <si>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</si>
  <si>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</si>
  <si>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</si>
  <si>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</si>
  <si>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</si>
  <si>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</si>
  <si>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</si>
  <si>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</si>
  <si>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</si>
  <si>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</si>
  <si>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</si>
  <si>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</si>
  <si>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</si>
  <si>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</si>
  <si>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</si>
  <si>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</si>
  <si>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</si>
  <si>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</si>
  <si>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</si>
  <si>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</si>
  <si>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</si>
  <si>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</si>
  <si>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</si>
  <si>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</si>
  <si>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</si>
  <si>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</si>
  <si>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</si>
  <si>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</si>
  <si>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</si>
  <si>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</si>
  <si>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</si>
  <si>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</si>
  <si>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</si>
  <si>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</si>
  <si>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</si>
  <si>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</si>
  <si>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</si>
  <si>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</si>
  <si>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</si>
  <si>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</si>
  <si>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</si>
  <si>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</si>
  <si>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</si>
  <si>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</si>
  <si>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</si>
  <si>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</si>
  <si>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</si>
  <si>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</si>
  <si>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</si>
  <si>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</si>
  <si>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</si>
  <si>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</si>
  <si>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</si>
  <si>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</si>
  <si>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</si>
  <si>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</si>
  <si>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</si>
  <si>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</si>
  <si>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</si>
  <si>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</si>
  <si>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</si>
  <si>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</si>
  <si>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</si>
  <si>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</si>
  <si>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</si>
  <si>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</si>
  <si>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</si>
  <si>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</si>
  <si>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</si>
  <si>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</si>
  <si>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</si>
  <si>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</si>
  <si>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</si>
  <si>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</si>
  <si>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</si>
  <si>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</si>
  <si>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</si>
  <si>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</si>
  <si>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</si>
  <si>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</si>
  <si>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</si>
  <si>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</si>
  <si>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</si>
  <si>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</si>
  <si>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</si>
  <si>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</si>
  <si>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</si>
  <si>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</si>
  <si>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</si>
  <si>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</si>
  <si>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</si>
  <si>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</si>
  <si>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</si>
  <si>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</si>
  <si>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</si>
  <si>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</si>
  <si>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</si>
  <si>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</si>
  <si>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</si>
  <si>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</si>
  <si>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</si>
  <si>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</si>
  <si>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</si>
  <si>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</si>
  <si>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</si>
  <si>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</si>
  <si>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</si>
  <si>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</si>
  <si>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</si>
  <si>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</si>
  <si>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</si>
  <si>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</si>
  <si>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</si>
  <si>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</si>
  <si>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</si>
  <si>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</si>
  <si>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</si>
  <si>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</si>
  <si>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</si>
  <si>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</si>
  <si>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</si>
  <si>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</si>
  <si>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</si>
  <si>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</si>
  <si>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</si>
  <si>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</si>
  <si>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</si>
  <si>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</si>
  <si>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</si>
  <si>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</si>
  <si>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</si>
  <si>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</si>
  <si>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</si>
  <si>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</si>
  <si>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</si>
  <si>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</si>
  <si>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Mobilità attiva
 extra-regionale 
</t>
    </r>
    <r>
      <rPr>
        <sz val="6"/>
        <rFont val="Calibri"/>
        <family val="2"/>
        <scheme val="minor"/>
      </rPr>
      <t>AA0460+AA0470+AA0471+AA0490+AA0500+AA0510+AA0520+AA0530+AA0550+AA0560+AA0561+AA0620+AA0630+AA0631+AA0640+AA0650+EA0080+EA0180</t>
    </r>
  </si>
  <si>
    <r>
      <t xml:space="preserve">Mobilità passiva extra-regionale
</t>
    </r>
    <r>
      <rPr>
        <sz val="6"/>
        <rFont val="Calibri"/>
        <family val="2"/>
        <scheme val="minor"/>
      </rPr>
      <t>BA0062+BA0090+BA0480+BA0520+BA0560+BA0561+BA0730+BA0780+BA0830+BA0990+BA1060+BA1161+BA1120+BA1550+EA0360+EA0490</t>
    </r>
  </si>
  <si>
    <r>
      <t xml:space="preserve">Ricavi per attività di ricerca 
</t>
    </r>
    <r>
      <rPr>
        <sz val="8"/>
        <rFont val="Calibri"/>
        <family val="2"/>
        <scheme val="minor"/>
      </rPr>
      <t>AA0190+AA0200+A
A0210+AA0220+AA0300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</si>
</sst>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4" fillId="23" borderId="30" xfId="0" applyFont="1" applyFill="1" applyBorder="1" applyAlignment="1">
      <alignment horizontal="left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Neutrale" xfId="29" builtinId="28" customBuiltin="1"/>
    <cellStyle name="Normal 2" xfId="46" xr:uid="{00000000-0005-0000-0000-00001E000000}"/>
    <cellStyle name="Normale" xfId="0" builtinId="0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abSelected="1" zoomScaleNormal="100" zoomScaleSheetLayoutView="75" workbookViewId="0">
      <selection sqref="A1:S1"/>
    </sheetView>
  </sheetViews>
  <sheetFormatPr defaultColWidth="9.16796875" defaultRowHeight="14.25" x14ac:dyDescent="0.15"/>
  <cols>
    <col min="1" max="1" width="6.7421875" style="49" bestFit="1" customWidth="1"/>
    <col min="2" max="2" width="6.203125" style="34" bestFit="1" customWidth="1"/>
    <col min="3" max="3" width="5.52734375" style="34" bestFit="1" customWidth="1"/>
    <col min="4" max="4" width="61.76171875" style="38" bestFit="1" customWidth="1"/>
    <col min="5" max="13" width="15.640625" style="39" customWidth="1"/>
    <col min="14" max="14" width="15.1015625" style="161" bestFit="1" customWidth="1"/>
    <col min="15" max="19" width="14.6953125" style="39" customWidth="1"/>
    <col min="20" max="16384" width="9.16796875" style="36"/>
  </cols>
  <sheetData>
    <row r="1" spans="1:20" s="33" customFormat="1" ht="35.25" customHeight="1" thickBot="1" x14ac:dyDescent="0.25">
      <c r="A1" s="178" t="s">
        <v>220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20" s="33" customFormat="1" ht="21" customHeight="1" thickBot="1" x14ac:dyDescent="0.25">
      <c r="A2" s="125"/>
      <c r="B2" s="126"/>
      <c r="C2" s="127"/>
      <c r="D2" s="179" t="s">
        <v>250</v>
      </c>
      <c r="E2" s="180"/>
      <c r="F2" s="180"/>
      <c r="G2" s="180"/>
      <c r="H2" s="181"/>
      <c r="I2" s="11"/>
      <c r="J2" s="179" t="s">
        <v>1</v>
      </c>
      <c r="K2" s="180"/>
      <c r="L2" s="180"/>
      <c r="M2" s="180"/>
      <c r="N2" s="180"/>
      <c r="O2" s="180"/>
      <c r="P2" s="181"/>
      <c r="Q2" s="11"/>
      <c r="R2" s="11"/>
      <c r="S2" s="12"/>
    </row>
    <row r="3" spans="1:20" s="33" customFormat="1" ht="12" customHeight="1" thickBot="1" x14ac:dyDescent="0.2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2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120112</v>
      </c>
      <c r="H4" s="182"/>
      <c r="I4" s="11"/>
      <c r="J4" s="14" t="s">
        <v>3</v>
      </c>
      <c r="K4" s="15"/>
      <c r="L4" s="16"/>
      <c r="M4" s="16"/>
      <c r="N4" s="155"/>
      <c r="O4" s="52">
        <v>2021</v>
      </c>
      <c r="P4" s="17"/>
      <c r="Q4" s="11"/>
      <c r="R4" s="11"/>
      <c r="S4" s="12"/>
    </row>
    <row r="5" spans="1:20" s="33" customFormat="1" ht="12" customHeight="1" thickBot="1" x14ac:dyDescent="0.25">
      <c r="A5" s="125"/>
      <c r="B5" s="126"/>
      <c r="C5" s="127"/>
      <c r="D5" s="18"/>
      <c r="E5" s="91"/>
      <c r="F5" s="91"/>
      <c r="G5" s="91"/>
      <c r="H5" s="183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5" thickBot="1" x14ac:dyDescent="0.2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 x14ac:dyDescent="0.25">
      <c r="A7" s="172"/>
      <c r="B7" s="174"/>
      <c r="C7" s="174"/>
      <c r="D7" s="184" t="s">
        <v>4</v>
      </c>
      <c r="E7" s="176" t="s">
        <v>5</v>
      </c>
      <c r="F7" s="177"/>
      <c r="G7" s="176" t="s">
        <v>6</v>
      </c>
      <c r="H7" s="177"/>
      <c r="I7" s="177"/>
      <c r="J7" s="176" t="s">
        <v>20</v>
      </c>
      <c r="K7" s="177"/>
      <c r="L7" s="177"/>
      <c r="M7" s="177"/>
      <c r="N7" s="158"/>
      <c r="O7" s="163" t="s">
        <v>7</v>
      </c>
      <c r="P7" s="163" t="s">
        <v>218</v>
      </c>
      <c r="Q7" s="165" t="s">
        <v>8</v>
      </c>
      <c r="R7" s="163" t="s">
        <v>219</v>
      </c>
      <c r="S7" s="167" t="s">
        <v>9</v>
      </c>
    </row>
    <row r="8" spans="1:20" s="35" customFormat="1" ht="69" customHeight="1" thickBot="1" x14ac:dyDescent="0.2">
      <c r="A8" s="173"/>
      <c r="B8" s="175"/>
      <c r="C8" s="175"/>
      <c r="D8" s="185"/>
      <c r="E8" s="30" t="s">
        <v>10</v>
      </c>
      <c r="F8" s="31" t="s">
        <v>11</v>
      </c>
      <c r="G8" s="31" t="s">
        <v>12</v>
      </c>
      <c r="H8" s="31" t="s">
        <v>248</v>
      </c>
      <c r="I8" s="32" t="s">
        <v>13</v>
      </c>
      <c r="J8" s="31" t="s">
        <v>246</v>
      </c>
      <c r="K8" s="31" t="s">
        <v>238</v>
      </c>
      <c r="L8" s="31" t="s">
        <v>239</v>
      </c>
      <c r="M8" s="31" t="s">
        <v>247</v>
      </c>
      <c r="N8" s="153" t="s">
        <v>254</v>
      </c>
      <c r="O8" s="164"/>
      <c r="P8" s="164"/>
      <c r="Q8" s="166"/>
      <c r="R8" s="164"/>
      <c r="S8" s="168"/>
    </row>
    <row r="9" spans="1:20" ht="23.25" customHeight="1" x14ac:dyDescent="0.15">
      <c r="A9" s="169" t="s">
        <v>29</v>
      </c>
      <c r="B9" s="169"/>
      <c r="C9" s="169"/>
      <c r="D9" s="170"/>
      <c r="E9" s="170"/>
      <c r="F9" s="170"/>
      <c r="G9" s="170"/>
      <c r="H9" s="170"/>
      <c r="I9" s="170"/>
      <c r="J9" s="169"/>
      <c r="K9" s="169"/>
      <c r="L9" s="169"/>
      <c r="M9" s="169"/>
      <c r="N9" s="169"/>
      <c r="O9" s="170"/>
      <c r="P9" s="170"/>
      <c r="Q9" s="170"/>
      <c r="R9" s="170"/>
      <c r="S9" s="170"/>
    </row>
    <row r="10" spans="1:20" s="37" customFormat="1" ht="30.75" customHeight="1" x14ac:dyDescent="0.15">
      <c r="A10" s="94" t="s">
        <v>39</v>
      </c>
      <c r="B10" s="95"/>
      <c r="C10" s="96"/>
      <c r="D10" s="44" t="s">
        <v>40</v>
      </c>
      <c r="E10" s="139">
        <f>SUM(E11:E12)</f>
        <v>7368484.0700000003</v>
      </c>
      <c r="F10" s="139">
        <f t="shared" ref="F10:R10" si="0">SUM(F11:F12)</f>
        <v>14876.7</v>
      </c>
      <c r="G10" s="139">
        <f t="shared" si="0"/>
        <v>46506.55</v>
      </c>
      <c r="H10" s="139">
        <f t="shared" si="0"/>
        <v>15295.36</v>
      </c>
      <c r="I10" s="139">
        <f t="shared" si="0"/>
        <v>1091155.29</v>
      </c>
      <c r="J10" s="139">
        <f t="shared" si="0"/>
        <v>2887953.54</v>
      </c>
      <c r="K10" s="139">
        <f t="shared" si="0"/>
        <v>21543.739999999998</v>
      </c>
      <c r="L10" s="139">
        <f t="shared" si="0"/>
        <v>0</v>
      </c>
      <c r="M10" s="139">
        <f t="shared" si="0"/>
        <v>0</v>
      </c>
      <c r="N10" s="148">
        <f>SUM(N11:N12)</f>
        <v>0</v>
      </c>
      <c r="O10" s="139">
        <f t="shared" si="0"/>
        <v>235160.33</v>
      </c>
      <c r="P10" s="139">
        <f t="shared" si="0"/>
        <v>4342.8600000000006</v>
      </c>
      <c r="Q10" s="139">
        <f t="shared" si="0"/>
        <v>84771.61</v>
      </c>
      <c r="R10" s="139">
        <f t="shared" si="0"/>
        <v>19538.439999999999</v>
      </c>
      <c r="S10" s="138">
        <f>SUM(E10:R10)</f>
        <v>11789628.49</v>
      </c>
      <c r="T10" s="40"/>
    </row>
    <row r="11" spans="1:20" s="37" customFormat="1" x14ac:dyDescent="0.15">
      <c r="A11" s="94"/>
      <c r="B11" s="95" t="s">
        <v>41</v>
      </c>
      <c r="C11" s="96"/>
      <c r="D11" s="92" t="s">
        <v>42</v>
      </c>
      <c r="E11" s="134">
        <v>7091149.9800000004</v>
      </c>
      <c r="F11" s="134">
        <v>12449.67</v>
      </c>
      <c r="G11" s="134">
        <v>37205.25</v>
      </c>
      <c r="H11" s="134">
        <v>3965.46</v>
      </c>
      <c r="I11" s="134">
        <v>751123.94</v>
      </c>
      <c r="J11" s="134">
        <v>2887953.54</v>
      </c>
      <c r="K11" s="134">
        <v>17953.12</v>
      </c>
      <c r="L11" s="134">
        <v>0</v>
      </c>
      <c r="M11" s="134">
        <v>0</v>
      </c>
      <c r="N11" s="159">
        <v>0</v>
      </c>
      <c r="O11" s="134">
        <v>235160.33</v>
      </c>
      <c r="P11" s="134">
        <v>3994.36</v>
      </c>
      <c r="Q11" s="134">
        <v>81812.83</v>
      </c>
      <c r="R11" s="134">
        <v>18105.55</v>
      </c>
      <c r="S11" s="137">
        <f t="shared" ref="S11:S27" si="1">SUM(E11:R11)</f>
        <v>11140874.029999999</v>
      </c>
      <c r="T11" s="40"/>
    </row>
    <row r="12" spans="1:20" s="37" customFormat="1" ht="21" x14ac:dyDescent="0.15">
      <c r="A12" s="94"/>
      <c r="B12" s="95" t="s">
        <v>43</v>
      </c>
      <c r="C12" s="96"/>
      <c r="D12" s="92" t="s">
        <v>44</v>
      </c>
      <c r="E12" s="134">
        <v>277334.09000000003</v>
      </c>
      <c r="F12" s="134">
        <v>2427.0300000000002</v>
      </c>
      <c r="G12" s="134">
        <v>9301.2999999999993</v>
      </c>
      <c r="H12" s="134">
        <v>11329.9</v>
      </c>
      <c r="I12" s="134">
        <v>340031.35</v>
      </c>
      <c r="J12" s="134">
        <v>0</v>
      </c>
      <c r="K12" s="134">
        <v>3590.62</v>
      </c>
      <c r="L12" s="134">
        <v>0</v>
      </c>
      <c r="M12" s="134">
        <v>0</v>
      </c>
      <c r="N12" s="159">
        <v>0</v>
      </c>
      <c r="O12" s="134">
        <v>0</v>
      </c>
      <c r="P12" s="134">
        <v>348.5</v>
      </c>
      <c r="Q12" s="134">
        <v>2958.78</v>
      </c>
      <c r="R12" s="134">
        <v>1432.89</v>
      </c>
      <c r="S12" s="137">
        <f t="shared" si="1"/>
        <v>648754.46000000008</v>
      </c>
      <c r="T12" s="40"/>
    </row>
    <row r="13" spans="1:20" s="37" customFormat="1" ht="30.75" customHeight="1" x14ac:dyDescent="0.15">
      <c r="A13" s="94" t="s">
        <v>45</v>
      </c>
      <c r="B13" s="95"/>
      <c r="C13" s="96"/>
      <c r="D13" s="44" t="s">
        <v>46</v>
      </c>
      <c r="E13" s="134">
        <v>1174.24</v>
      </c>
      <c r="F13" s="134">
        <v>8299.7800000000007</v>
      </c>
      <c r="G13" s="134">
        <v>1395.18</v>
      </c>
      <c r="H13" s="134">
        <v>16994.849999999999</v>
      </c>
      <c r="I13" s="134">
        <v>312138.14</v>
      </c>
      <c r="J13" s="134">
        <v>2484983.27</v>
      </c>
      <c r="K13" s="134">
        <v>15901.34</v>
      </c>
      <c r="L13" s="134">
        <v>607966.12</v>
      </c>
      <c r="M13" s="134">
        <v>60836.49</v>
      </c>
      <c r="N13" s="159">
        <v>0</v>
      </c>
      <c r="O13" s="134">
        <v>189880.26</v>
      </c>
      <c r="P13" s="134">
        <v>3686.51</v>
      </c>
      <c r="Q13" s="134">
        <v>52173.8</v>
      </c>
      <c r="R13" s="134">
        <v>22158.85</v>
      </c>
      <c r="S13" s="137">
        <f t="shared" si="1"/>
        <v>3777588.8299999996</v>
      </c>
      <c r="T13" s="40"/>
    </row>
    <row r="14" spans="1:20" s="37" customFormat="1" ht="24.75" x14ac:dyDescent="0.15">
      <c r="A14" s="94" t="s">
        <v>47</v>
      </c>
      <c r="B14" s="96"/>
      <c r="C14" s="96"/>
      <c r="D14" s="44" t="s">
        <v>48</v>
      </c>
      <c r="E14" s="134">
        <v>7721.95</v>
      </c>
      <c r="F14" s="134">
        <v>47786.65</v>
      </c>
      <c r="G14" s="134">
        <v>27903.93</v>
      </c>
      <c r="H14" s="134">
        <v>82181.83</v>
      </c>
      <c r="I14" s="134">
        <v>557863.93000000005</v>
      </c>
      <c r="J14" s="134">
        <v>3089438.67</v>
      </c>
      <c r="K14" s="134">
        <v>0</v>
      </c>
      <c r="L14" s="134">
        <v>607966.12</v>
      </c>
      <c r="M14" s="134">
        <v>265019.03000000003</v>
      </c>
      <c r="N14" s="159">
        <v>0</v>
      </c>
      <c r="O14" s="134">
        <v>78462.41</v>
      </c>
      <c r="P14" s="134">
        <v>8431.2800000000007</v>
      </c>
      <c r="Q14" s="134">
        <v>75531.09</v>
      </c>
      <c r="R14" s="134">
        <v>14216.44</v>
      </c>
      <c r="S14" s="137">
        <f t="shared" si="1"/>
        <v>4862523.330000001</v>
      </c>
      <c r="T14" s="40"/>
    </row>
    <row r="15" spans="1:20" s="37" customFormat="1" x14ac:dyDescent="0.15">
      <c r="A15" s="94" t="s">
        <v>49</v>
      </c>
      <c r="B15" s="96"/>
      <c r="C15" s="96"/>
      <c r="D15" s="44" t="s">
        <v>50</v>
      </c>
      <c r="E15" s="134">
        <v>84103.32</v>
      </c>
      <c r="F15" s="134">
        <v>28043.22</v>
      </c>
      <c r="G15" s="134">
        <v>23253.27</v>
      </c>
      <c r="H15" s="134">
        <v>390881.89</v>
      </c>
      <c r="I15" s="134">
        <v>922467.86</v>
      </c>
      <c r="J15" s="134">
        <v>4365511.17</v>
      </c>
      <c r="K15" s="134">
        <v>0</v>
      </c>
      <c r="L15" s="134">
        <v>487090.96</v>
      </c>
      <c r="M15" s="134">
        <v>451711.07</v>
      </c>
      <c r="N15" s="159">
        <v>0</v>
      </c>
      <c r="O15" s="134">
        <v>138380.81</v>
      </c>
      <c r="P15" s="134">
        <v>11029.29</v>
      </c>
      <c r="Q15" s="134">
        <v>136149.87</v>
      </c>
      <c r="R15" s="134">
        <v>59090.239999999998</v>
      </c>
      <c r="S15" s="137">
        <f t="shared" si="1"/>
        <v>7097712.9700000007</v>
      </c>
      <c r="T15" s="40"/>
    </row>
    <row r="16" spans="1:20" s="37" customFormat="1" x14ac:dyDescent="0.15">
      <c r="A16" s="94" t="s">
        <v>51</v>
      </c>
      <c r="B16" s="96"/>
      <c r="C16" s="96"/>
      <c r="D16" s="44" t="s">
        <v>52</v>
      </c>
      <c r="E16" s="134">
        <v>4367.21</v>
      </c>
      <c r="F16" s="134">
        <v>9808.83</v>
      </c>
      <c r="G16" s="134">
        <v>1162.6500000000001</v>
      </c>
      <c r="H16" s="134">
        <v>22669.81</v>
      </c>
      <c r="I16" s="134">
        <v>419062.07</v>
      </c>
      <c r="J16" s="134">
        <v>3290923.8</v>
      </c>
      <c r="K16" s="134">
        <v>13849.55</v>
      </c>
      <c r="L16" s="134">
        <v>0</v>
      </c>
      <c r="M16" s="134">
        <v>143346.01</v>
      </c>
      <c r="N16" s="159">
        <v>0</v>
      </c>
      <c r="O16" s="134">
        <v>99133.73</v>
      </c>
      <c r="P16" s="134">
        <v>1715.46</v>
      </c>
      <c r="Q16" s="134">
        <v>29672.82</v>
      </c>
      <c r="R16" s="134">
        <v>7723.98</v>
      </c>
      <c r="S16" s="137">
        <f t="shared" si="1"/>
        <v>4043435.9199999995</v>
      </c>
      <c r="T16" s="40"/>
    </row>
    <row r="17" spans="1:20" s="37" customFormat="1" ht="37.5" x14ac:dyDescent="0.15">
      <c r="A17" s="94" t="s">
        <v>53</v>
      </c>
      <c r="B17" s="95"/>
      <c r="C17" s="97"/>
      <c r="D17" s="44" t="s">
        <v>54</v>
      </c>
      <c r="E17" s="139">
        <f>SUM(E18,E22)</f>
        <v>37624.810000000005</v>
      </c>
      <c r="F17" s="139">
        <f t="shared" ref="F17:Q17" si="2">SUM(F18,F22)</f>
        <v>13908.38</v>
      </c>
      <c r="G17" s="139">
        <f t="shared" si="2"/>
        <v>121289.08</v>
      </c>
      <c r="H17" s="139">
        <f t="shared" si="2"/>
        <v>226031.74</v>
      </c>
      <c r="I17" s="139">
        <f t="shared" si="2"/>
        <v>757101.01</v>
      </c>
      <c r="J17" s="139">
        <f t="shared" si="2"/>
        <v>671617.10000000009</v>
      </c>
      <c r="K17" s="139">
        <f t="shared" si="2"/>
        <v>30468.98</v>
      </c>
      <c r="L17" s="139">
        <f t="shared" si="2"/>
        <v>0</v>
      </c>
      <c r="M17" s="139">
        <f t="shared" si="2"/>
        <v>0</v>
      </c>
      <c r="N17" s="148">
        <f t="shared" ref="N17" si="3">SUM(N18,N22)</f>
        <v>0</v>
      </c>
      <c r="O17" s="139">
        <f t="shared" si="2"/>
        <v>218376.74</v>
      </c>
      <c r="P17" s="139">
        <f>SUM(P18,P22)</f>
        <v>8663.51</v>
      </c>
      <c r="Q17" s="139">
        <f t="shared" si="2"/>
        <v>118033.16</v>
      </c>
      <c r="R17" s="139">
        <f>SUM(R18,R22)</f>
        <v>27505.190000000002</v>
      </c>
      <c r="S17" s="138">
        <f t="shared" si="1"/>
        <v>2230619.7000000002</v>
      </c>
      <c r="T17" s="40"/>
    </row>
    <row r="18" spans="1:20" s="37" customFormat="1" x14ac:dyDescent="0.15">
      <c r="A18" s="94"/>
      <c r="B18" s="95" t="s">
        <v>55</v>
      </c>
      <c r="C18" s="97"/>
      <c r="D18" s="92" t="s">
        <v>211</v>
      </c>
      <c r="E18" s="140">
        <f>SUM(E19:E21)</f>
        <v>30530.530000000002</v>
      </c>
      <c r="F18" s="140">
        <f t="shared" ref="F18:Q18" si="4">SUM(F19:F21)</f>
        <v>9003.98</v>
      </c>
      <c r="G18" s="140">
        <f t="shared" si="4"/>
        <v>19904.77</v>
      </c>
      <c r="H18" s="140">
        <f t="shared" si="4"/>
        <v>204788.09</v>
      </c>
      <c r="I18" s="140">
        <f t="shared" si="4"/>
        <v>477504.94000000006</v>
      </c>
      <c r="J18" s="140">
        <f t="shared" si="4"/>
        <v>537293.68000000005</v>
      </c>
      <c r="K18" s="140">
        <f t="shared" si="4"/>
        <v>23287.75</v>
      </c>
      <c r="L18" s="140">
        <f t="shared" si="4"/>
        <v>0</v>
      </c>
      <c r="M18" s="140">
        <f t="shared" si="4"/>
        <v>0</v>
      </c>
      <c r="N18" s="149">
        <f t="shared" ref="N18" si="5">SUM(N19:N21)</f>
        <v>0</v>
      </c>
      <c r="O18" s="140">
        <f t="shared" si="4"/>
        <v>170614.76</v>
      </c>
      <c r="P18" s="140">
        <f t="shared" si="4"/>
        <v>6758.53</v>
      </c>
      <c r="Q18" s="140">
        <f t="shared" si="4"/>
        <v>74125.41</v>
      </c>
      <c r="R18" s="140">
        <f>SUM(R19:R21)</f>
        <v>19310.260000000002</v>
      </c>
      <c r="S18" s="138">
        <f t="shared" si="1"/>
        <v>1573122.7000000002</v>
      </c>
      <c r="T18" s="40"/>
    </row>
    <row r="19" spans="1:20" s="37" customFormat="1" x14ac:dyDescent="0.15">
      <c r="A19" s="94"/>
      <c r="B19" s="95"/>
      <c r="C19" s="97" t="s">
        <v>56</v>
      </c>
      <c r="D19" s="131" t="s">
        <v>57</v>
      </c>
      <c r="E19" s="134">
        <v>0</v>
      </c>
      <c r="F19" s="134">
        <v>5784.69</v>
      </c>
      <c r="G19" s="134">
        <v>19067.68</v>
      </c>
      <c r="H19" s="134">
        <v>11613.15</v>
      </c>
      <c r="I19" s="134">
        <v>379878.77</v>
      </c>
      <c r="J19" s="134">
        <v>0</v>
      </c>
      <c r="K19" s="134">
        <v>8720.08</v>
      </c>
      <c r="L19" s="134">
        <v>0</v>
      </c>
      <c r="M19" s="134">
        <v>0</v>
      </c>
      <c r="N19" s="159">
        <v>0</v>
      </c>
      <c r="O19" s="134">
        <v>93188.88</v>
      </c>
      <c r="P19" s="134">
        <v>2223.86</v>
      </c>
      <c r="Q19" s="134">
        <v>28458.79</v>
      </c>
      <c r="R19" s="134">
        <v>11465.26</v>
      </c>
      <c r="S19" s="137">
        <f t="shared" si="1"/>
        <v>560401.16</v>
      </c>
      <c r="T19" s="40"/>
    </row>
    <row r="20" spans="1:20" s="37" customFormat="1" x14ac:dyDescent="0.15">
      <c r="A20" s="94"/>
      <c r="B20" s="95"/>
      <c r="C20" s="97" t="s">
        <v>58</v>
      </c>
      <c r="D20" s="131" t="s">
        <v>59</v>
      </c>
      <c r="E20" s="134">
        <v>1174.24</v>
      </c>
      <c r="F20" s="134">
        <v>578.46</v>
      </c>
      <c r="G20" s="134">
        <v>93</v>
      </c>
      <c r="H20" s="134">
        <v>11896.39</v>
      </c>
      <c r="I20" s="134">
        <v>15274.83</v>
      </c>
      <c r="J20" s="134">
        <v>402970.26</v>
      </c>
      <c r="K20" s="134">
        <v>7899.37</v>
      </c>
      <c r="L20" s="134">
        <v>0</v>
      </c>
      <c r="M20" s="134">
        <v>0</v>
      </c>
      <c r="N20" s="159">
        <v>0</v>
      </c>
      <c r="O20" s="134">
        <v>17275.599999999999</v>
      </c>
      <c r="P20" s="134">
        <v>4008.45</v>
      </c>
      <c r="Q20" s="134">
        <v>35625.53</v>
      </c>
      <c r="R20" s="134">
        <v>5524.24</v>
      </c>
      <c r="S20" s="137">
        <f t="shared" si="1"/>
        <v>502320.37</v>
      </c>
      <c r="T20" s="40"/>
    </row>
    <row r="21" spans="1:20" s="37" customFormat="1" x14ac:dyDescent="0.15">
      <c r="A21" s="94"/>
      <c r="B21" s="95"/>
      <c r="C21" s="97" t="s">
        <v>60</v>
      </c>
      <c r="D21" s="131" t="s">
        <v>61</v>
      </c>
      <c r="E21" s="134">
        <v>29356.29</v>
      </c>
      <c r="F21" s="134">
        <v>2640.83</v>
      </c>
      <c r="G21" s="134">
        <v>744.09</v>
      </c>
      <c r="H21" s="134">
        <v>181278.55</v>
      </c>
      <c r="I21" s="134">
        <v>82351.34</v>
      </c>
      <c r="J21" s="134">
        <v>134323.42000000001</v>
      </c>
      <c r="K21" s="134">
        <v>6668.3</v>
      </c>
      <c r="L21" s="134">
        <v>0</v>
      </c>
      <c r="M21" s="134">
        <v>0</v>
      </c>
      <c r="N21" s="159">
        <v>0</v>
      </c>
      <c r="O21" s="134">
        <v>60150.28</v>
      </c>
      <c r="P21" s="134">
        <v>526.22</v>
      </c>
      <c r="Q21" s="134">
        <v>10041.09</v>
      </c>
      <c r="R21" s="134">
        <v>2320.7600000000002</v>
      </c>
      <c r="S21" s="137">
        <f t="shared" si="1"/>
        <v>510401.17</v>
      </c>
      <c r="T21" s="40"/>
    </row>
    <row r="22" spans="1:20" s="37" customFormat="1" ht="21" x14ac:dyDescent="0.15">
      <c r="A22" s="94"/>
      <c r="B22" s="95" t="s">
        <v>62</v>
      </c>
      <c r="C22" s="97"/>
      <c r="D22" s="92" t="s">
        <v>63</v>
      </c>
      <c r="E22" s="140">
        <f>SUM(E23,E24)</f>
        <v>7094.28</v>
      </c>
      <c r="F22" s="140">
        <f t="shared" ref="F22:Q22" si="6">SUM(F23,F24)</f>
        <v>4904.3999999999996</v>
      </c>
      <c r="G22" s="140">
        <f t="shared" si="6"/>
        <v>101384.31</v>
      </c>
      <c r="H22" s="140">
        <f t="shared" si="6"/>
        <v>21243.65</v>
      </c>
      <c r="I22" s="140">
        <f t="shared" si="6"/>
        <v>279596.07</v>
      </c>
      <c r="J22" s="140">
        <f t="shared" si="6"/>
        <v>134323.42000000001</v>
      </c>
      <c r="K22" s="140">
        <f t="shared" si="6"/>
        <v>7181.23</v>
      </c>
      <c r="L22" s="140">
        <f t="shared" si="6"/>
        <v>0</v>
      </c>
      <c r="M22" s="140">
        <f t="shared" si="6"/>
        <v>0</v>
      </c>
      <c r="N22" s="149">
        <f t="shared" si="6"/>
        <v>0</v>
      </c>
      <c r="O22" s="140">
        <f t="shared" si="6"/>
        <v>47761.979999999996</v>
      </c>
      <c r="P22" s="140">
        <f t="shared" si="6"/>
        <v>1904.98</v>
      </c>
      <c r="Q22" s="140">
        <f t="shared" si="6"/>
        <v>43907.75</v>
      </c>
      <c r="R22" s="140">
        <f>SUM(R23,R24)</f>
        <v>8194.93</v>
      </c>
      <c r="S22" s="138">
        <f t="shared" si="1"/>
        <v>657497</v>
      </c>
      <c r="T22" s="40"/>
    </row>
    <row r="23" spans="1:20" s="37" customFormat="1" x14ac:dyDescent="0.15">
      <c r="A23" s="98"/>
      <c r="B23" s="95"/>
      <c r="C23" s="97" t="s">
        <v>185</v>
      </c>
      <c r="D23" s="131" t="s">
        <v>190</v>
      </c>
      <c r="E23" s="134">
        <v>5920.04</v>
      </c>
      <c r="F23" s="134">
        <v>3143.85</v>
      </c>
      <c r="G23" s="134">
        <v>22323.14</v>
      </c>
      <c r="H23" s="134">
        <v>7081.28</v>
      </c>
      <c r="I23" s="134">
        <v>140130.1</v>
      </c>
      <c r="J23" s="134">
        <v>0</v>
      </c>
      <c r="K23" s="134">
        <v>4616.51</v>
      </c>
      <c r="L23" s="134">
        <v>0</v>
      </c>
      <c r="M23" s="134">
        <v>0</v>
      </c>
      <c r="N23" s="159">
        <v>0</v>
      </c>
      <c r="O23" s="134">
        <v>34572.839999999997</v>
      </c>
      <c r="P23" s="134">
        <v>1715.27</v>
      </c>
      <c r="Q23" s="134">
        <v>37723.5</v>
      </c>
      <c r="R23" s="134">
        <v>7282.92</v>
      </c>
      <c r="S23" s="137">
        <f t="shared" si="1"/>
        <v>264509.45</v>
      </c>
      <c r="T23" s="40"/>
    </row>
    <row r="24" spans="1:20" s="37" customFormat="1" x14ac:dyDescent="0.15">
      <c r="A24" s="98"/>
      <c r="B24" s="95"/>
      <c r="C24" s="97" t="s">
        <v>187</v>
      </c>
      <c r="D24" s="131" t="s">
        <v>186</v>
      </c>
      <c r="E24" s="134">
        <v>1174.24</v>
      </c>
      <c r="F24" s="134">
        <v>1760.55</v>
      </c>
      <c r="G24" s="134">
        <v>79061.17</v>
      </c>
      <c r="H24" s="134">
        <v>14162.37</v>
      </c>
      <c r="I24" s="134">
        <v>139465.97</v>
      </c>
      <c r="J24" s="134">
        <v>134323.42000000001</v>
      </c>
      <c r="K24" s="134">
        <v>2564.7199999999998</v>
      </c>
      <c r="L24" s="134">
        <v>0</v>
      </c>
      <c r="M24" s="134">
        <v>0</v>
      </c>
      <c r="N24" s="159">
        <v>0</v>
      </c>
      <c r="O24" s="134">
        <v>13189.14</v>
      </c>
      <c r="P24" s="134">
        <v>189.71</v>
      </c>
      <c r="Q24" s="134">
        <v>6184.25</v>
      </c>
      <c r="R24" s="134">
        <v>912.01</v>
      </c>
      <c r="S24" s="137">
        <f t="shared" si="1"/>
        <v>392987.55</v>
      </c>
      <c r="T24" s="40"/>
    </row>
    <row r="25" spans="1:20" ht="20.100000000000001" customHeight="1" x14ac:dyDescent="0.15">
      <c r="A25" s="94" t="s">
        <v>64</v>
      </c>
      <c r="B25" s="96"/>
      <c r="C25" s="96"/>
      <c r="D25" s="44" t="s">
        <v>65</v>
      </c>
      <c r="E25" s="134">
        <v>1761.37</v>
      </c>
      <c r="F25" s="134">
        <v>14839</v>
      </c>
      <c r="G25" s="134">
        <v>38135.379999999997</v>
      </c>
      <c r="H25" s="134">
        <v>209603.33</v>
      </c>
      <c r="I25" s="134">
        <v>391832.99</v>
      </c>
      <c r="J25" s="134">
        <v>1198545.74</v>
      </c>
      <c r="K25" s="134">
        <v>9027.85</v>
      </c>
      <c r="L25" s="134">
        <v>487090.96</v>
      </c>
      <c r="M25" s="134">
        <v>269201.55</v>
      </c>
      <c r="N25" s="159">
        <v>0</v>
      </c>
      <c r="O25" s="134">
        <v>227023.22</v>
      </c>
      <c r="P25" s="134">
        <v>1432.48</v>
      </c>
      <c r="Q25" s="134">
        <v>26397.599999999999</v>
      </c>
      <c r="R25" s="134">
        <v>10364.9</v>
      </c>
      <c r="S25" s="137">
        <f t="shared" si="1"/>
        <v>2885256.37</v>
      </c>
      <c r="T25" s="41"/>
    </row>
    <row r="26" spans="1:20" ht="20.100000000000001" customHeight="1" x14ac:dyDescent="0.15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2153893.5</v>
      </c>
      <c r="I26" s="134">
        <v>0</v>
      </c>
      <c r="J26" s="134">
        <v>0</v>
      </c>
      <c r="K26" s="134">
        <v>4616.51</v>
      </c>
      <c r="L26" s="134">
        <v>0</v>
      </c>
      <c r="M26" s="134">
        <v>0</v>
      </c>
      <c r="N26" s="159">
        <v>0</v>
      </c>
      <c r="O26" s="134">
        <v>10810.77</v>
      </c>
      <c r="P26" s="134">
        <v>1056.42</v>
      </c>
      <c r="Q26" s="134">
        <v>32641.78</v>
      </c>
      <c r="R26" s="134">
        <v>2794.74</v>
      </c>
      <c r="S26" s="137">
        <f t="shared" si="1"/>
        <v>2205813.7199999997</v>
      </c>
      <c r="T26" s="41"/>
    </row>
    <row r="27" spans="1:20" s="39" customFormat="1" ht="24.95" customHeight="1" x14ac:dyDescent="0.15">
      <c r="A27" s="128">
        <v>19999</v>
      </c>
      <c r="B27" s="124"/>
      <c r="C27" s="123"/>
      <c r="D27" s="129" t="s">
        <v>221</v>
      </c>
      <c r="E27" s="137">
        <f>SUM(E10,E13,E14,E15,E16,E17,E25,E26)</f>
        <v>7505236.9700000007</v>
      </c>
      <c r="F27" s="137">
        <f t="shared" ref="F27:R27" si="7">SUM(F10,F13,F14,F15,F16,F17,F25,F26)</f>
        <v>137562.56</v>
      </c>
      <c r="G27" s="137">
        <f t="shared" si="7"/>
        <v>259646.04</v>
      </c>
      <c r="H27" s="137">
        <f t="shared" si="7"/>
        <v>3117552.31</v>
      </c>
      <c r="I27" s="137">
        <f t="shared" si="7"/>
        <v>4451621.29</v>
      </c>
      <c r="J27" s="137">
        <f t="shared" si="7"/>
        <v>17988973.289999999</v>
      </c>
      <c r="K27" s="137">
        <f t="shared" si="7"/>
        <v>95407.97</v>
      </c>
      <c r="L27" s="137">
        <f t="shared" si="7"/>
        <v>2190114.16</v>
      </c>
      <c r="M27" s="137">
        <f t="shared" si="7"/>
        <v>1190114.1500000001</v>
      </c>
      <c r="N27" s="148">
        <f t="shared" ref="N27" si="8">SUM(N10,N13,N14,N15,N16,N17,N25,N26)</f>
        <v>0</v>
      </c>
      <c r="O27" s="137">
        <f t="shared" si="7"/>
        <v>1197228.27</v>
      </c>
      <c r="P27" s="137">
        <f t="shared" si="7"/>
        <v>40357.810000000005</v>
      </c>
      <c r="Q27" s="137">
        <f t="shared" si="7"/>
        <v>555371.73</v>
      </c>
      <c r="R27" s="137">
        <f t="shared" si="7"/>
        <v>163392.78</v>
      </c>
      <c r="S27" s="137">
        <f t="shared" si="1"/>
        <v>38892579.330000006</v>
      </c>
      <c r="T27" s="108"/>
    </row>
    <row r="28" spans="1:20" ht="20.100000000000001" customHeight="1" x14ac:dyDescent="0.15">
      <c r="A28" s="171" t="s">
        <v>30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41"/>
    </row>
    <row r="29" spans="1:20" ht="20.100000000000001" customHeight="1" x14ac:dyDescent="0.15">
      <c r="A29" s="93" t="s">
        <v>66</v>
      </c>
      <c r="B29" s="96"/>
      <c r="C29" s="96"/>
      <c r="D29" s="44" t="s">
        <v>21</v>
      </c>
      <c r="E29" s="141">
        <f>SUM(E30,E37,E43)</f>
        <v>1139.01</v>
      </c>
      <c r="F29" s="141">
        <f t="shared" ref="F29:R29" si="9">SUM(F30,F37,F43)</f>
        <v>3697.16</v>
      </c>
      <c r="G29" s="141">
        <f t="shared" si="9"/>
        <v>51135325.230000004</v>
      </c>
      <c r="H29" s="141">
        <f t="shared" si="9"/>
        <v>496618.23999999999</v>
      </c>
      <c r="I29" s="141">
        <f t="shared" si="9"/>
        <v>352649.67</v>
      </c>
      <c r="J29" s="141">
        <f t="shared" si="9"/>
        <v>8982784.9400000013</v>
      </c>
      <c r="K29" s="141">
        <f t="shared" si="9"/>
        <v>21543.739999999998</v>
      </c>
      <c r="L29" s="141">
        <f t="shared" si="9"/>
        <v>1853817.9300000002</v>
      </c>
      <c r="M29" s="141">
        <f t="shared" si="9"/>
        <v>1131721.69</v>
      </c>
      <c r="N29" s="150">
        <f t="shared" ref="N29" si="10">SUM(N30,N37,N43)</f>
        <v>0</v>
      </c>
      <c r="O29" s="141">
        <f t="shared" si="9"/>
        <v>11243.16</v>
      </c>
      <c r="P29" s="141">
        <f t="shared" si="9"/>
        <v>30654.66</v>
      </c>
      <c r="Q29" s="141">
        <f t="shared" si="9"/>
        <v>340398.61</v>
      </c>
      <c r="R29" s="141">
        <f t="shared" si="9"/>
        <v>43298.53</v>
      </c>
      <c r="S29" s="138">
        <f>SUM(E29:R29)</f>
        <v>64404892.570000008</v>
      </c>
      <c r="T29" s="41"/>
    </row>
    <row r="30" spans="1:20" ht="20.100000000000001" customHeight="1" x14ac:dyDescent="0.15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41616553.829999998</v>
      </c>
      <c r="H30" s="142">
        <f t="shared" si="11"/>
        <v>467358.78</v>
      </c>
      <c r="I30" s="142">
        <f t="shared" si="11"/>
        <v>106259.79</v>
      </c>
      <c r="J30" s="142">
        <f t="shared" si="11"/>
        <v>832673.88</v>
      </c>
      <c r="K30" s="142">
        <f t="shared" si="11"/>
        <v>0</v>
      </c>
      <c r="L30" s="142">
        <f t="shared" si="11"/>
        <v>59240.79</v>
      </c>
      <c r="M30" s="142">
        <f t="shared" si="11"/>
        <v>387453.16</v>
      </c>
      <c r="N30" s="151">
        <f t="shared" ref="N30" si="12">SUM(N31:N36)</f>
        <v>0</v>
      </c>
      <c r="O30" s="142">
        <f t="shared" si="11"/>
        <v>8864.81</v>
      </c>
      <c r="P30" s="142">
        <f t="shared" si="11"/>
        <v>20873.830000000002</v>
      </c>
      <c r="Q30" s="142">
        <f t="shared" si="11"/>
        <v>217389.18</v>
      </c>
      <c r="R30" s="142">
        <f t="shared" si="11"/>
        <v>7860.6</v>
      </c>
      <c r="S30" s="138">
        <f>SUM(E30:R30)</f>
        <v>43724528.649999999</v>
      </c>
      <c r="T30" s="41"/>
    </row>
    <row r="31" spans="1:20" x14ac:dyDescent="0.15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41616553.829999998</v>
      </c>
      <c r="H31" s="134">
        <v>467358.78</v>
      </c>
      <c r="I31" s="134">
        <v>106259.79</v>
      </c>
      <c r="J31" s="134">
        <v>832673.88</v>
      </c>
      <c r="K31" s="134">
        <v>0</v>
      </c>
      <c r="L31" s="134">
        <v>59240.79</v>
      </c>
      <c r="M31" s="134">
        <v>387453.16</v>
      </c>
      <c r="N31" s="159">
        <v>0</v>
      </c>
      <c r="O31" s="134">
        <v>8864.81</v>
      </c>
      <c r="P31" s="134">
        <v>20873.830000000002</v>
      </c>
      <c r="Q31" s="134">
        <v>217389.18</v>
      </c>
      <c r="R31" s="134">
        <v>7860.6</v>
      </c>
      <c r="S31" s="143">
        <f>SUM(E31:R31)</f>
        <v>43724528.649999999</v>
      </c>
      <c r="T31" s="41"/>
    </row>
    <row r="32" spans="1:20" x14ac:dyDescent="0.15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x14ac:dyDescent="0.15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15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15">
      <c r="A35" s="98"/>
      <c r="B35" s="97"/>
      <c r="C35" s="97" t="s">
        <v>75</v>
      </c>
      <c r="D35" s="131" t="s">
        <v>252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15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 x14ac:dyDescent="0.15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9239731.9499999993</v>
      </c>
      <c r="H37" s="142">
        <f t="shared" si="14"/>
        <v>16994.849999999999</v>
      </c>
      <c r="I37" s="142">
        <f t="shared" si="14"/>
        <v>26564.94</v>
      </c>
      <c r="J37" s="142">
        <f t="shared" si="14"/>
        <v>832673.88</v>
      </c>
      <c r="K37" s="142">
        <f t="shared" si="14"/>
        <v>0</v>
      </c>
      <c r="L37" s="142">
        <f t="shared" si="14"/>
        <v>59240.79</v>
      </c>
      <c r="M37" s="142">
        <f t="shared" si="14"/>
        <v>287453.15999999997</v>
      </c>
      <c r="N37" s="151">
        <f t="shared" ref="N37" si="15">SUM(N38:N42)</f>
        <v>0</v>
      </c>
      <c r="O37" s="142">
        <f t="shared" si="14"/>
        <v>2378.35</v>
      </c>
      <c r="P37" s="142">
        <f t="shared" si="14"/>
        <v>5801.21</v>
      </c>
      <c r="Q37" s="142">
        <f t="shared" si="14"/>
        <v>77558.78</v>
      </c>
      <c r="R37" s="142">
        <f t="shared" si="14"/>
        <v>21871.93</v>
      </c>
      <c r="S37" s="144">
        <f>SUM(E37:R37)</f>
        <v>10570269.839999998</v>
      </c>
      <c r="T37" s="41"/>
    </row>
    <row r="38" spans="1:20" x14ac:dyDescent="0.15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9239731.9499999993</v>
      </c>
      <c r="H38" s="134">
        <v>16994.849999999999</v>
      </c>
      <c r="I38" s="134">
        <v>26564.94</v>
      </c>
      <c r="J38" s="134">
        <v>832673.88</v>
      </c>
      <c r="K38" s="134">
        <v>0</v>
      </c>
      <c r="L38" s="134">
        <v>59240.79</v>
      </c>
      <c r="M38" s="134">
        <v>287453.15999999997</v>
      </c>
      <c r="N38" s="159">
        <v>0</v>
      </c>
      <c r="O38" s="134">
        <v>2378.35</v>
      </c>
      <c r="P38" s="134">
        <v>5801.21</v>
      </c>
      <c r="Q38" s="134">
        <v>77558.78</v>
      </c>
      <c r="R38" s="134">
        <v>21871.93</v>
      </c>
      <c r="S38" s="143">
        <f>SUM(E38:R38)</f>
        <v>10570269.839999998</v>
      </c>
      <c r="T38" s="41"/>
    </row>
    <row r="39" spans="1:20" x14ac:dyDescent="0.15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15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15">
      <c r="A41" s="98"/>
      <c r="B41" s="97"/>
      <c r="C41" s="97" t="s">
        <v>84</v>
      </c>
      <c r="D41" s="131" t="s">
        <v>253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15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 x14ac:dyDescent="0.15">
      <c r="A43" s="99"/>
      <c r="B43" s="95" t="s">
        <v>87</v>
      </c>
      <c r="C43" s="97"/>
      <c r="D43" s="92" t="s">
        <v>25</v>
      </c>
      <c r="E43" s="142">
        <f>SUM(E44:E45)</f>
        <v>1139.01</v>
      </c>
      <c r="F43" s="142">
        <f t="shared" ref="F43:R43" si="17">SUM(F44:F45)</f>
        <v>3697.16</v>
      </c>
      <c r="G43" s="142">
        <f t="shared" si="17"/>
        <v>279039.45</v>
      </c>
      <c r="H43" s="142">
        <f t="shared" si="17"/>
        <v>12264.609999999999</v>
      </c>
      <c r="I43" s="142">
        <f t="shared" si="17"/>
        <v>219824.94</v>
      </c>
      <c r="J43" s="142">
        <f t="shared" si="17"/>
        <v>7317437.1800000006</v>
      </c>
      <c r="K43" s="142">
        <f t="shared" si="17"/>
        <v>21543.739999999998</v>
      </c>
      <c r="L43" s="142">
        <f t="shared" si="17"/>
        <v>1735336.35</v>
      </c>
      <c r="M43" s="142">
        <f t="shared" si="17"/>
        <v>456815.37</v>
      </c>
      <c r="N43" s="151">
        <f>SUM(N44:N45)</f>
        <v>0</v>
      </c>
      <c r="O43" s="142">
        <f t="shared" si="17"/>
        <v>0</v>
      </c>
      <c r="P43" s="142">
        <f t="shared" si="17"/>
        <v>3979.62</v>
      </c>
      <c r="Q43" s="142">
        <f t="shared" si="17"/>
        <v>45450.65</v>
      </c>
      <c r="R43" s="142">
        <f t="shared" si="17"/>
        <v>13566</v>
      </c>
      <c r="S43" s="144">
        <f t="shared" ref="S43:S49" si="18">SUM(E43:R43)</f>
        <v>10110094.08</v>
      </c>
      <c r="T43" s="41"/>
    </row>
    <row r="44" spans="1:20" x14ac:dyDescent="0.15">
      <c r="A44" s="98"/>
      <c r="B44" s="97"/>
      <c r="C44" s="97" t="s">
        <v>88</v>
      </c>
      <c r="D44" s="131" t="s">
        <v>222</v>
      </c>
      <c r="E44" s="134">
        <v>704.54</v>
      </c>
      <c r="F44" s="134">
        <v>2703.71</v>
      </c>
      <c r="G44" s="134">
        <v>232532.88</v>
      </c>
      <c r="H44" s="134">
        <v>12179.64</v>
      </c>
      <c r="I44" s="134">
        <v>107588.04</v>
      </c>
      <c r="J44" s="134">
        <v>6371216.8600000003</v>
      </c>
      <c r="K44" s="134">
        <v>13849.55</v>
      </c>
      <c r="L44" s="134">
        <v>1136944.51</v>
      </c>
      <c r="M44" s="134">
        <v>326816.8</v>
      </c>
      <c r="N44" s="159">
        <v>0</v>
      </c>
      <c r="O44" s="134">
        <v>0</v>
      </c>
      <c r="P44" s="134">
        <v>2644.17</v>
      </c>
      <c r="Q44" s="134">
        <v>30173.41</v>
      </c>
      <c r="R44" s="134">
        <v>9709.1299999999992</v>
      </c>
      <c r="S44" s="143">
        <f t="shared" si="18"/>
        <v>8247063.2399999993</v>
      </c>
      <c r="T44" s="41"/>
    </row>
    <row r="45" spans="1:20" x14ac:dyDescent="0.15">
      <c r="A45" s="93"/>
      <c r="B45" s="97"/>
      <c r="C45" s="97" t="s">
        <v>89</v>
      </c>
      <c r="D45" s="131" t="s">
        <v>197</v>
      </c>
      <c r="E45" s="134">
        <v>434.47</v>
      </c>
      <c r="F45" s="134">
        <v>993.45</v>
      </c>
      <c r="G45" s="134">
        <v>46506.57</v>
      </c>
      <c r="H45" s="134">
        <v>84.97</v>
      </c>
      <c r="I45" s="134">
        <v>112236.9</v>
      </c>
      <c r="J45" s="134">
        <v>946220.32</v>
      </c>
      <c r="K45" s="134">
        <v>7694.19</v>
      </c>
      <c r="L45" s="134">
        <v>598391.84</v>
      </c>
      <c r="M45" s="134">
        <v>129998.57</v>
      </c>
      <c r="N45" s="159">
        <v>0</v>
      </c>
      <c r="O45" s="134">
        <v>0</v>
      </c>
      <c r="P45" s="134">
        <v>1335.45</v>
      </c>
      <c r="Q45" s="134">
        <v>15277.24</v>
      </c>
      <c r="R45" s="134">
        <v>3856.87</v>
      </c>
      <c r="S45" s="143">
        <f t="shared" si="18"/>
        <v>1863030.84</v>
      </c>
      <c r="T45" s="41"/>
    </row>
    <row r="46" spans="1:20" ht="20.100000000000001" customHeight="1" x14ac:dyDescent="0.15">
      <c r="A46" s="93" t="s">
        <v>90</v>
      </c>
      <c r="B46" s="100"/>
      <c r="C46" s="97"/>
      <c r="D46" s="44" t="s">
        <v>22</v>
      </c>
      <c r="E46" s="134">
        <v>1541.86</v>
      </c>
      <c r="F46" s="134">
        <v>0</v>
      </c>
      <c r="G46" s="134">
        <v>8399623.4499999993</v>
      </c>
      <c r="H46" s="134">
        <v>6231.44</v>
      </c>
      <c r="I46" s="134">
        <v>106193.37</v>
      </c>
      <c r="J46" s="134">
        <v>857906.42</v>
      </c>
      <c r="K46" s="134">
        <v>9745.98</v>
      </c>
      <c r="L46" s="134">
        <v>61035.95</v>
      </c>
      <c r="M46" s="134">
        <v>242841.02</v>
      </c>
      <c r="N46" s="159">
        <v>0</v>
      </c>
      <c r="O46" s="134">
        <v>2808.65</v>
      </c>
      <c r="P46" s="134">
        <v>1364.53</v>
      </c>
      <c r="Q46" s="134">
        <v>15552.25</v>
      </c>
      <c r="R46" s="134">
        <v>71442.899999999994</v>
      </c>
      <c r="S46" s="143">
        <f t="shared" si="18"/>
        <v>9776287.8199999966</v>
      </c>
      <c r="T46" s="41"/>
    </row>
    <row r="47" spans="1:20" ht="20.100000000000001" customHeight="1" x14ac:dyDescent="0.15">
      <c r="A47" s="93" t="s">
        <v>91</v>
      </c>
      <c r="B47" s="97"/>
      <c r="C47" s="97"/>
      <c r="D47" s="44" t="s">
        <v>92</v>
      </c>
      <c r="E47" s="134">
        <v>2348.4899999999998</v>
      </c>
      <c r="F47" s="134">
        <v>0</v>
      </c>
      <c r="G47" s="134">
        <v>202400.55</v>
      </c>
      <c r="H47" s="134">
        <v>653.46</v>
      </c>
      <c r="I47" s="134">
        <v>79.680000000000007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104.8</v>
      </c>
      <c r="Q47" s="134">
        <v>1192.56</v>
      </c>
      <c r="R47" s="134">
        <v>343.52</v>
      </c>
      <c r="S47" s="143">
        <f t="shared" si="18"/>
        <v>207123.05999999994</v>
      </c>
      <c r="T47" s="41"/>
    </row>
    <row r="48" spans="1:20" ht="20.100000000000001" customHeight="1" x14ac:dyDescent="0.15">
      <c r="A48" s="93" t="s">
        <v>93</v>
      </c>
      <c r="B48" s="97"/>
      <c r="C48" s="97"/>
      <c r="D48" s="44" t="s">
        <v>14</v>
      </c>
      <c r="E48" s="134">
        <v>140910.22</v>
      </c>
      <c r="F48" s="134">
        <v>15719.29</v>
      </c>
      <c r="G48" s="134">
        <v>3103539.16</v>
      </c>
      <c r="H48" s="134">
        <v>94321.49</v>
      </c>
      <c r="I48" s="134">
        <v>681723.01</v>
      </c>
      <c r="J48" s="134">
        <v>0</v>
      </c>
      <c r="K48" s="134">
        <v>0</v>
      </c>
      <c r="L48" s="134">
        <v>0</v>
      </c>
      <c r="M48" s="134">
        <v>0</v>
      </c>
      <c r="N48" s="159">
        <v>0</v>
      </c>
      <c r="O48" s="134">
        <v>19020.349999999999</v>
      </c>
      <c r="P48" s="134">
        <v>10963.35</v>
      </c>
      <c r="Q48" s="134">
        <v>165729.04999999999</v>
      </c>
      <c r="R48" s="134">
        <v>69179.16</v>
      </c>
      <c r="S48" s="143">
        <f t="shared" si="18"/>
        <v>4301105.08</v>
      </c>
      <c r="T48" s="41"/>
    </row>
    <row r="49" spans="1:20" ht="20.100000000000001" customHeight="1" x14ac:dyDescent="0.15">
      <c r="A49" s="93" t="s">
        <v>94</v>
      </c>
      <c r="B49" s="96"/>
      <c r="C49" s="96"/>
      <c r="D49" s="44" t="s">
        <v>15</v>
      </c>
      <c r="E49" s="141">
        <f>SUM(E50:E51,E54)</f>
        <v>76957912.74000001</v>
      </c>
      <c r="F49" s="141">
        <f t="shared" ref="F49:R49" si="19">SUM(F50:F51,F54)</f>
        <v>21271.32</v>
      </c>
      <c r="G49" s="141">
        <f t="shared" si="19"/>
        <v>106166392.3</v>
      </c>
      <c r="H49" s="141">
        <f t="shared" si="19"/>
        <v>583490.32999999996</v>
      </c>
      <c r="I49" s="141">
        <f t="shared" si="19"/>
        <v>1695507.87</v>
      </c>
      <c r="J49" s="141">
        <f t="shared" si="19"/>
        <v>2081684.67</v>
      </c>
      <c r="K49" s="141">
        <f t="shared" si="19"/>
        <v>7181.23</v>
      </c>
      <c r="L49" s="141">
        <f t="shared" si="19"/>
        <v>418874.27</v>
      </c>
      <c r="M49" s="141">
        <f t="shared" si="19"/>
        <v>3757933.48</v>
      </c>
      <c r="N49" s="150">
        <f t="shared" ref="N49" si="20">SUM(N50:N51,N54)</f>
        <v>0</v>
      </c>
      <c r="O49" s="141">
        <f t="shared" si="19"/>
        <v>2034.43</v>
      </c>
      <c r="P49" s="141">
        <f t="shared" si="19"/>
        <v>62777.71</v>
      </c>
      <c r="Q49" s="141">
        <f t="shared" si="19"/>
        <v>839602.80999999994</v>
      </c>
      <c r="R49" s="141">
        <f t="shared" si="19"/>
        <v>238008.51</v>
      </c>
      <c r="S49" s="144">
        <f t="shared" si="18"/>
        <v>192832671.67000002</v>
      </c>
      <c r="T49" s="41"/>
    </row>
    <row r="50" spans="1:20" ht="20.100000000000001" customHeight="1" x14ac:dyDescent="0.15">
      <c r="A50" s="101"/>
      <c r="B50" s="102" t="s">
        <v>95</v>
      </c>
      <c r="C50" s="103"/>
      <c r="D50" s="92" t="s">
        <v>96</v>
      </c>
      <c r="E50" s="134">
        <v>0</v>
      </c>
      <c r="F50" s="134">
        <v>1006.03</v>
      </c>
      <c r="G50" s="134">
        <v>71528290.640000001</v>
      </c>
      <c r="H50" s="134">
        <v>147288.82</v>
      </c>
      <c r="I50" s="134">
        <v>152084.32999999999</v>
      </c>
      <c r="J50" s="134">
        <v>208168.46</v>
      </c>
      <c r="K50" s="134">
        <v>2564.7199999999998</v>
      </c>
      <c r="L50" s="134">
        <v>0</v>
      </c>
      <c r="M50" s="134">
        <v>1308283.76</v>
      </c>
      <c r="N50" s="159">
        <v>0</v>
      </c>
      <c r="O50" s="134">
        <v>2034.43</v>
      </c>
      <c r="P50" s="134">
        <v>29634.41</v>
      </c>
      <c r="Q50" s="134">
        <v>415331.36</v>
      </c>
      <c r="R50" s="134">
        <v>111302.1</v>
      </c>
      <c r="S50" s="143">
        <f t="shared" ref="S50:S56" si="21">SUM(E50:R50)</f>
        <v>73905989.059999987</v>
      </c>
      <c r="T50" s="41"/>
    </row>
    <row r="51" spans="1:20" ht="20.100000000000001" customHeight="1" x14ac:dyDescent="0.15">
      <c r="A51" s="101"/>
      <c r="B51" s="102" t="s">
        <v>97</v>
      </c>
      <c r="C51" s="103"/>
      <c r="D51" s="92" t="s">
        <v>214</v>
      </c>
      <c r="E51" s="142">
        <f>SUM(E52:E53)</f>
        <v>36753627.460000001</v>
      </c>
      <c r="F51" s="142">
        <f t="shared" ref="F51:R51" si="22">SUM(F52:F53)</f>
        <v>20057.8</v>
      </c>
      <c r="G51" s="142">
        <f t="shared" si="22"/>
        <v>34485694.030000001</v>
      </c>
      <c r="H51" s="142">
        <f t="shared" si="22"/>
        <v>348394.70999999996</v>
      </c>
      <c r="I51" s="142">
        <f t="shared" si="22"/>
        <v>1496934.8900000001</v>
      </c>
      <c r="J51" s="142">
        <f t="shared" si="22"/>
        <v>908371.48</v>
      </c>
      <c r="K51" s="142">
        <f t="shared" si="22"/>
        <v>4616.51</v>
      </c>
      <c r="L51" s="142">
        <f t="shared" si="22"/>
        <v>179517.54</v>
      </c>
      <c r="M51" s="142">
        <f t="shared" si="22"/>
        <v>1819496.78</v>
      </c>
      <c r="N51" s="151">
        <f t="shared" ref="N51" si="23">SUM(N52:N53)</f>
        <v>0</v>
      </c>
      <c r="O51" s="142">
        <f t="shared" si="22"/>
        <v>0</v>
      </c>
      <c r="P51" s="142">
        <f t="shared" si="22"/>
        <v>32981.43</v>
      </c>
      <c r="Q51" s="142">
        <f t="shared" si="22"/>
        <v>422429.83</v>
      </c>
      <c r="R51" s="142">
        <f t="shared" si="22"/>
        <v>126175.47</v>
      </c>
      <c r="S51" s="144">
        <f t="shared" si="21"/>
        <v>76598297.930000007</v>
      </c>
      <c r="T51" s="41"/>
    </row>
    <row r="52" spans="1:20" ht="16.5" customHeight="1" x14ac:dyDescent="0.15">
      <c r="A52" s="104"/>
      <c r="B52" s="103"/>
      <c r="C52" s="103" t="s">
        <v>98</v>
      </c>
      <c r="D52" s="131" t="s">
        <v>215</v>
      </c>
      <c r="E52" s="134">
        <v>13401428.42</v>
      </c>
      <c r="F52" s="134">
        <v>19177.53</v>
      </c>
      <c r="G52" s="134">
        <v>34291720.670000002</v>
      </c>
      <c r="H52" s="134">
        <v>291745.17</v>
      </c>
      <c r="I52" s="134">
        <v>1337611.6100000001</v>
      </c>
      <c r="J52" s="134">
        <v>454185.74</v>
      </c>
      <c r="K52" s="134">
        <v>4616.51</v>
      </c>
      <c r="L52" s="134">
        <v>89758.77</v>
      </c>
      <c r="M52" s="134">
        <v>973386.28</v>
      </c>
      <c r="N52" s="159">
        <v>0</v>
      </c>
      <c r="O52" s="134">
        <v>0</v>
      </c>
      <c r="P52" s="134">
        <v>20964.12</v>
      </c>
      <c r="Q52" s="134">
        <v>292912.89</v>
      </c>
      <c r="R52" s="134">
        <v>80931.679999999993</v>
      </c>
      <c r="S52" s="143">
        <f t="shared" si="21"/>
        <v>51258439.390000008</v>
      </c>
      <c r="T52" s="41"/>
    </row>
    <row r="53" spans="1:20" ht="16.5" customHeight="1" x14ac:dyDescent="0.15">
      <c r="A53" s="104"/>
      <c r="B53" s="103"/>
      <c r="C53" s="103" t="s">
        <v>191</v>
      </c>
      <c r="D53" s="131" t="s">
        <v>216</v>
      </c>
      <c r="E53" s="134">
        <v>23352199.039999999</v>
      </c>
      <c r="F53" s="134">
        <v>880.27</v>
      </c>
      <c r="G53" s="134">
        <v>193973.36</v>
      </c>
      <c r="H53" s="134">
        <v>56649.54</v>
      </c>
      <c r="I53" s="134">
        <v>159323.28</v>
      </c>
      <c r="J53" s="134">
        <v>454185.74</v>
      </c>
      <c r="K53" s="134">
        <v>0</v>
      </c>
      <c r="L53" s="134">
        <v>89758.77</v>
      </c>
      <c r="M53" s="134">
        <v>846110.5</v>
      </c>
      <c r="N53" s="159">
        <v>0</v>
      </c>
      <c r="O53" s="134">
        <v>0</v>
      </c>
      <c r="P53" s="134">
        <v>12017.31</v>
      </c>
      <c r="Q53" s="134">
        <v>129516.94</v>
      </c>
      <c r="R53" s="134">
        <v>45243.79</v>
      </c>
      <c r="S53" s="143">
        <f t="shared" si="21"/>
        <v>25339858.539999995</v>
      </c>
      <c r="T53" s="41"/>
    </row>
    <row r="54" spans="1:20" ht="20.100000000000001" customHeight="1" x14ac:dyDescent="0.15">
      <c r="A54" s="104"/>
      <c r="B54" s="102" t="s">
        <v>99</v>
      </c>
      <c r="C54" s="103"/>
      <c r="D54" s="92" t="s">
        <v>217</v>
      </c>
      <c r="E54" s="134">
        <v>40204285.280000001</v>
      </c>
      <c r="F54" s="134">
        <v>207.49</v>
      </c>
      <c r="G54" s="134">
        <v>152407.63</v>
      </c>
      <c r="H54" s="134">
        <v>87806.8</v>
      </c>
      <c r="I54" s="134">
        <v>46488.65</v>
      </c>
      <c r="J54" s="134">
        <v>965144.73</v>
      </c>
      <c r="K54" s="134">
        <v>0</v>
      </c>
      <c r="L54" s="134">
        <v>239356.73</v>
      </c>
      <c r="M54" s="134">
        <v>630152.93999999994</v>
      </c>
      <c r="N54" s="159">
        <v>0</v>
      </c>
      <c r="O54" s="134">
        <v>0</v>
      </c>
      <c r="P54" s="134">
        <v>161.87</v>
      </c>
      <c r="Q54" s="134">
        <v>1841.62</v>
      </c>
      <c r="R54" s="134">
        <v>530.94000000000005</v>
      </c>
      <c r="S54" s="143">
        <f t="shared" si="21"/>
        <v>42328384.679999985</v>
      </c>
      <c r="T54" s="41"/>
    </row>
    <row r="55" spans="1:20" ht="20.100000000000001" customHeight="1" x14ac:dyDescent="0.15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13204.19</v>
      </c>
      <c r="G55" s="141">
        <f t="shared" si="24"/>
        <v>24730148.190000001</v>
      </c>
      <c r="H55" s="141">
        <f t="shared" si="24"/>
        <v>30449.100000000002</v>
      </c>
      <c r="I55" s="141">
        <f t="shared" si="24"/>
        <v>425789.6</v>
      </c>
      <c r="J55" s="141">
        <f t="shared" si="24"/>
        <v>0</v>
      </c>
      <c r="K55" s="141">
        <f t="shared" si="24"/>
        <v>0</v>
      </c>
      <c r="L55" s="141">
        <f t="shared" si="24"/>
        <v>59839.18</v>
      </c>
      <c r="M55" s="141">
        <f t="shared" si="24"/>
        <v>1252895.8500000001</v>
      </c>
      <c r="N55" s="150">
        <f t="shared" ref="N55" si="25">SUM(N56,N60)</f>
        <v>0</v>
      </c>
      <c r="O55" s="141">
        <f t="shared" si="24"/>
        <v>842985.15</v>
      </c>
      <c r="P55" s="141">
        <f t="shared" si="24"/>
        <v>18041.940000000002</v>
      </c>
      <c r="Q55" s="141">
        <f t="shared" si="24"/>
        <v>204122.94</v>
      </c>
      <c r="R55" s="141">
        <f t="shared" si="24"/>
        <v>58993.520000000004</v>
      </c>
      <c r="S55" s="144">
        <f>SUM(E55:R55)</f>
        <v>27636469.660000008</v>
      </c>
      <c r="T55" s="41"/>
    </row>
    <row r="56" spans="1:20" x14ac:dyDescent="0.15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3521.11</v>
      </c>
      <c r="G56" s="142">
        <f t="shared" si="26"/>
        <v>11222788.210000001</v>
      </c>
      <c r="H56" s="142">
        <f t="shared" si="26"/>
        <v>26738.570000000003</v>
      </c>
      <c r="I56" s="142">
        <f t="shared" si="26"/>
        <v>87750.63</v>
      </c>
      <c r="J56" s="142">
        <f t="shared" si="26"/>
        <v>0</v>
      </c>
      <c r="K56" s="142">
        <f t="shared" si="26"/>
        <v>0</v>
      </c>
      <c r="L56" s="142">
        <f t="shared" si="26"/>
        <v>59839.18</v>
      </c>
      <c r="M56" s="142">
        <f t="shared" si="26"/>
        <v>1076038.21</v>
      </c>
      <c r="N56" s="151">
        <f t="shared" ref="N56" si="27">SUM(N57,N58,N59)</f>
        <v>0</v>
      </c>
      <c r="O56" s="142">
        <f t="shared" si="26"/>
        <v>10354.549999999999</v>
      </c>
      <c r="P56" s="142">
        <f t="shared" si="26"/>
        <v>8943.7000000000007</v>
      </c>
      <c r="Q56" s="142">
        <f t="shared" si="26"/>
        <v>101857.76</v>
      </c>
      <c r="R56" s="142">
        <f t="shared" si="26"/>
        <v>28989.48</v>
      </c>
      <c r="S56" s="144">
        <f t="shared" si="21"/>
        <v>12626821.4</v>
      </c>
      <c r="T56" s="41"/>
    </row>
    <row r="57" spans="1:20" x14ac:dyDescent="0.15">
      <c r="A57" s="101"/>
      <c r="B57" s="102"/>
      <c r="C57" s="103" t="s">
        <v>223</v>
      </c>
      <c r="D57" s="131" t="s">
        <v>104</v>
      </c>
      <c r="E57" s="134">
        <v>0</v>
      </c>
      <c r="F57" s="134">
        <v>2263.5700000000002</v>
      </c>
      <c r="G57" s="134">
        <v>6876524.0800000001</v>
      </c>
      <c r="H57" s="134">
        <v>17363.080000000002</v>
      </c>
      <c r="I57" s="134">
        <v>52399.35</v>
      </c>
      <c r="J57" s="134">
        <v>0</v>
      </c>
      <c r="K57" s="134">
        <v>0</v>
      </c>
      <c r="L57" s="134">
        <v>59839.18</v>
      </c>
      <c r="M57" s="134">
        <v>340495.54</v>
      </c>
      <c r="N57" s="159">
        <v>0</v>
      </c>
      <c r="O57" s="134">
        <v>10354.549999999999</v>
      </c>
      <c r="P57" s="134">
        <v>5980.1</v>
      </c>
      <c r="Q57" s="134">
        <v>68101.27</v>
      </c>
      <c r="R57" s="134">
        <v>19230.93</v>
      </c>
      <c r="S57" s="143">
        <f>SUM(E57:R57)</f>
        <v>7452551.6499999985</v>
      </c>
      <c r="T57" s="41"/>
    </row>
    <row r="58" spans="1:20" x14ac:dyDescent="0.2">
      <c r="A58" s="105"/>
      <c r="B58" s="102"/>
      <c r="C58" s="103" t="s">
        <v>224</v>
      </c>
      <c r="D58" s="131" t="s">
        <v>105</v>
      </c>
      <c r="E58" s="134">
        <v>0</v>
      </c>
      <c r="F58" s="134">
        <v>1257.54</v>
      </c>
      <c r="G58" s="134">
        <v>2838322.04</v>
      </c>
      <c r="H58" s="134">
        <v>3398.97</v>
      </c>
      <c r="I58" s="134">
        <v>35198.54</v>
      </c>
      <c r="J58" s="134">
        <v>0</v>
      </c>
      <c r="K58" s="134">
        <v>0</v>
      </c>
      <c r="L58" s="134">
        <v>0</v>
      </c>
      <c r="M58" s="134">
        <v>304133.44</v>
      </c>
      <c r="N58" s="159">
        <v>0</v>
      </c>
      <c r="O58" s="134">
        <v>0</v>
      </c>
      <c r="P58" s="134">
        <v>1881.31</v>
      </c>
      <c r="Q58" s="134">
        <v>21440.73</v>
      </c>
      <c r="R58" s="134">
        <v>6207.61</v>
      </c>
      <c r="S58" s="143">
        <f>SUM(E58:R58)</f>
        <v>3211840.18</v>
      </c>
      <c r="T58" s="41"/>
    </row>
    <row r="59" spans="1:20" x14ac:dyDescent="0.2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1507942.09</v>
      </c>
      <c r="H59" s="134">
        <v>5976.52</v>
      </c>
      <c r="I59" s="134">
        <v>152.74</v>
      </c>
      <c r="J59" s="134">
        <v>0</v>
      </c>
      <c r="K59" s="134">
        <v>0</v>
      </c>
      <c r="L59" s="134">
        <v>0</v>
      </c>
      <c r="M59" s="134">
        <v>431409.23</v>
      </c>
      <c r="N59" s="159">
        <v>0</v>
      </c>
      <c r="O59" s="134">
        <v>0</v>
      </c>
      <c r="P59" s="134">
        <v>1082.29</v>
      </c>
      <c r="Q59" s="134">
        <v>12315.76</v>
      </c>
      <c r="R59" s="134">
        <v>3550.94</v>
      </c>
      <c r="S59" s="143">
        <f>SUM(E59:R59)</f>
        <v>1962429.57</v>
      </c>
      <c r="T59" s="41"/>
    </row>
    <row r="60" spans="1:20" ht="18" customHeight="1" x14ac:dyDescent="0.2">
      <c r="A60" s="105"/>
      <c r="B60" s="102" t="s">
        <v>103</v>
      </c>
      <c r="C60" s="106"/>
      <c r="D60" s="92" t="s">
        <v>106</v>
      </c>
      <c r="E60" s="134">
        <v>0</v>
      </c>
      <c r="F60" s="134">
        <v>9683.08</v>
      </c>
      <c r="G60" s="134">
        <v>13507359.98</v>
      </c>
      <c r="H60" s="134">
        <v>3710.53</v>
      </c>
      <c r="I60" s="134">
        <v>338038.97</v>
      </c>
      <c r="J60" s="134">
        <v>0</v>
      </c>
      <c r="K60" s="134">
        <v>0</v>
      </c>
      <c r="L60" s="134">
        <v>0</v>
      </c>
      <c r="M60" s="134">
        <v>176857.64</v>
      </c>
      <c r="N60" s="159">
        <v>0</v>
      </c>
      <c r="O60" s="134">
        <v>832630.6</v>
      </c>
      <c r="P60" s="134">
        <v>9098.24</v>
      </c>
      <c r="Q60" s="134">
        <v>102265.18</v>
      </c>
      <c r="R60" s="134">
        <v>30004.04</v>
      </c>
      <c r="S60" s="143">
        <f>SUM(E60:R60)</f>
        <v>15009648.26</v>
      </c>
      <c r="T60" s="41"/>
    </row>
    <row r="61" spans="1:20" ht="20.100000000000001" customHeight="1" x14ac:dyDescent="0.15">
      <c r="A61" s="93" t="s">
        <v>107</v>
      </c>
      <c r="B61" s="96"/>
      <c r="C61" s="96"/>
      <c r="D61" s="44" t="s">
        <v>37</v>
      </c>
      <c r="E61" s="141">
        <f>SUM(E62,E68,E74)</f>
        <v>11572361.48</v>
      </c>
      <c r="F61" s="141">
        <f t="shared" ref="F61:R61" si="28">SUM(F62,F68,F74)</f>
        <v>340366.75</v>
      </c>
      <c r="G61" s="141">
        <f t="shared" si="28"/>
        <v>25874065.25</v>
      </c>
      <c r="H61" s="141">
        <f t="shared" si="28"/>
        <v>5716547.8999999994</v>
      </c>
      <c r="I61" s="141">
        <f t="shared" si="28"/>
        <v>14513873.02</v>
      </c>
      <c r="J61" s="141">
        <f t="shared" si="28"/>
        <v>30020416.850000001</v>
      </c>
      <c r="K61" s="141">
        <f t="shared" si="28"/>
        <v>184763.31</v>
      </c>
      <c r="L61" s="141">
        <f t="shared" si="28"/>
        <v>4571713.7</v>
      </c>
      <c r="M61" s="141">
        <f t="shared" si="28"/>
        <v>1233794.08</v>
      </c>
      <c r="N61" s="150">
        <f t="shared" ref="N61" si="29">SUM(N62,N68,N74)</f>
        <v>0</v>
      </c>
      <c r="O61" s="141">
        <f t="shared" si="28"/>
        <v>11859796.92</v>
      </c>
      <c r="P61" s="141">
        <f t="shared" si="28"/>
        <v>149807.9</v>
      </c>
      <c r="Q61" s="141">
        <f t="shared" si="28"/>
        <v>2000957.72</v>
      </c>
      <c r="R61" s="141">
        <f t="shared" si="28"/>
        <v>548843.58000000007</v>
      </c>
      <c r="S61" s="144">
        <f>SUM(E61:R61)</f>
        <v>108587308.46000001</v>
      </c>
      <c r="T61" s="41"/>
    </row>
    <row r="62" spans="1:20" ht="20.100000000000001" customHeight="1" x14ac:dyDescent="0.15">
      <c r="A62" s="101"/>
      <c r="B62" s="102" t="s">
        <v>108</v>
      </c>
      <c r="C62" s="103"/>
      <c r="D62" s="92" t="s">
        <v>109</v>
      </c>
      <c r="E62" s="142">
        <f>SUM(E63:E67)</f>
        <v>10964561.77</v>
      </c>
      <c r="F62" s="142">
        <f t="shared" ref="F62:R62" si="30">SUM(F63:F67)</f>
        <v>183978.64</v>
      </c>
      <c r="G62" s="142">
        <f t="shared" si="30"/>
        <v>7016634.9800000004</v>
      </c>
      <c r="H62" s="142">
        <f t="shared" si="30"/>
        <v>3955285.09</v>
      </c>
      <c r="I62" s="142">
        <f t="shared" si="30"/>
        <v>7953559.1500000004</v>
      </c>
      <c r="J62" s="142">
        <f t="shared" si="30"/>
        <v>28348760.98</v>
      </c>
      <c r="K62" s="142">
        <f t="shared" si="30"/>
        <v>12721.05</v>
      </c>
      <c r="L62" s="142">
        <f t="shared" si="30"/>
        <v>4452035.34</v>
      </c>
      <c r="M62" s="142">
        <f t="shared" si="30"/>
        <v>1154550.1200000001</v>
      </c>
      <c r="N62" s="151">
        <f t="shared" ref="N62" si="31">SUM(N63:N67)</f>
        <v>0</v>
      </c>
      <c r="O62" s="142">
        <f t="shared" si="30"/>
        <v>11835147.59</v>
      </c>
      <c r="P62" s="142">
        <f t="shared" si="30"/>
        <v>83084.149999999994</v>
      </c>
      <c r="Q62" s="142">
        <f t="shared" si="30"/>
        <v>1233520.0899999999</v>
      </c>
      <c r="R62" s="142">
        <f t="shared" si="30"/>
        <v>318775.23</v>
      </c>
      <c r="S62" s="144">
        <f t="shared" ref="S62" si="32">SUM(E62:R62)</f>
        <v>77512614.180000007</v>
      </c>
      <c r="T62" s="41"/>
    </row>
    <row r="63" spans="1:20" x14ac:dyDescent="0.15">
      <c r="A63" s="104"/>
      <c r="B63" s="103"/>
      <c r="C63" s="103" t="s">
        <v>110</v>
      </c>
      <c r="D63" s="131" t="s">
        <v>111</v>
      </c>
      <c r="E63" s="134">
        <v>7346310.54</v>
      </c>
      <c r="F63" s="134">
        <v>35588.480000000003</v>
      </c>
      <c r="G63" s="134">
        <v>2799914.34</v>
      </c>
      <c r="H63" s="134">
        <v>909508.52</v>
      </c>
      <c r="I63" s="134">
        <v>1464406.12</v>
      </c>
      <c r="J63" s="134">
        <v>9616752.5800000001</v>
      </c>
      <c r="K63" s="134">
        <v>5847.58</v>
      </c>
      <c r="L63" s="134">
        <v>2192507.73</v>
      </c>
      <c r="M63" s="134">
        <v>194850.04</v>
      </c>
      <c r="N63" s="159">
        <v>0</v>
      </c>
      <c r="O63" s="134">
        <v>2177312.6</v>
      </c>
      <c r="P63" s="134">
        <v>18138.580000000002</v>
      </c>
      <c r="Q63" s="134">
        <v>292567.06</v>
      </c>
      <c r="R63" s="134">
        <v>78025.960000000006</v>
      </c>
      <c r="S63" s="143">
        <f t="shared" ref="S63:S99" si="33">SUM(E63:R63)</f>
        <v>27131730.129999995</v>
      </c>
      <c r="T63" s="41"/>
    </row>
    <row r="64" spans="1:20" ht="20.25" x14ac:dyDescent="0.15">
      <c r="A64" s="104"/>
      <c r="B64" s="103"/>
      <c r="C64" s="103" t="s">
        <v>112</v>
      </c>
      <c r="D64" s="131" t="s">
        <v>202</v>
      </c>
      <c r="E64" s="134">
        <v>895436.14</v>
      </c>
      <c r="F64" s="134">
        <v>41498.94</v>
      </c>
      <c r="G64" s="134">
        <v>1718858.92</v>
      </c>
      <c r="H64" s="134">
        <v>1142338.17</v>
      </c>
      <c r="I64" s="134">
        <v>1242575.5</v>
      </c>
      <c r="J64" s="134">
        <v>10815298.33</v>
      </c>
      <c r="K64" s="134">
        <v>6873.47</v>
      </c>
      <c r="L64" s="134">
        <v>1661135.77</v>
      </c>
      <c r="M64" s="134">
        <v>160456.12</v>
      </c>
      <c r="N64" s="159">
        <v>0</v>
      </c>
      <c r="O64" s="134">
        <v>6391866.0800000001</v>
      </c>
      <c r="P64" s="134">
        <v>26866.07</v>
      </c>
      <c r="Q64" s="134">
        <v>356185.85</v>
      </c>
      <c r="R64" s="134">
        <v>100360.54</v>
      </c>
      <c r="S64" s="143">
        <f t="shared" si="33"/>
        <v>24559749.900000006</v>
      </c>
      <c r="T64" s="41"/>
    </row>
    <row r="65" spans="1:20" x14ac:dyDescent="0.15">
      <c r="A65" s="104"/>
      <c r="B65" s="103"/>
      <c r="C65" s="103" t="s">
        <v>113</v>
      </c>
      <c r="D65" s="131" t="s">
        <v>200</v>
      </c>
      <c r="E65" s="134">
        <v>2722815.09</v>
      </c>
      <c r="F65" s="134">
        <v>106891.22</v>
      </c>
      <c r="G65" s="134">
        <v>2497861.7200000002</v>
      </c>
      <c r="H65" s="134">
        <v>1903438.4</v>
      </c>
      <c r="I65" s="134">
        <v>5246577.53</v>
      </c>
      <c r="J65" s="134">
        <v>7916710.0700000003</v>
      </c>
      <c r="K65" s="134">
        <v>0</v>
      </c>
      <c r="L65" s="134">
        <v>598391.84</v>
      </c>
      <c r="M65" s="134">
        <v>799243.96</v>
      </c>
      <c r="N65" s="159">
        <v>0</v>
      </c>
      <c r="O65" s="134">
        <v>3265968.91</v>
      </c>
      <c r="P65" s="134">
        <v>38079.5</v>
      </c>
      <c r="Q65" s="134">
        <v>584767.18000000005</v>
      </c>
      <c r="R65" s="134">
        <v>140388.73000000001</v>
      </c>
      <c r="S65" s="143">
        <f t="shared" si="33"/>
        <v>25821134.150000002</v>
      </c>
      <c r="T65" s="41"/>
    </row>
    <row r="66" spans="1:20" ht="20.25" x14ac:dyDescent="0.15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0.25" x14ac:dyDescent="0.15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x14ac:dyDescent="0.15">
      <c r="A68" s="101"/>
      <c r="B68" s="102" t="s">
        <v>117</v>
      </c>
      <c r="C68" s="103"/>
      <c r="D68" s="92" t="s">
        <v>118</v>
      </c>
      <c r="E68" s="142">
        <f>SUM(E69,E70,E71,E72,E73)</f>
        <v>607799.71</v>
      </c>
      <c r="F68" s="142">
        <f t="shared" ref="F68:R68" si="34">SUM(F69,F70,F71,F72,F73)</f>
        <v>156388.10999999999</v>
      </c>
      <c r="G68" s="142">
        <f t="shared" si="34"/>
        <v>18262854.68</v>
      </c>
      <c r="H68" s="142">
        <f t="shared" si="34"/>
        <v>1180604.93</v>
      </c>
      <c r="I68" s="142">
        <f t="shared" si="34"/>
        <v>6560214.2599999998</v>
      </c>
      <c r="J68" s="142">
        <f t="shared" si="34"/>
        <v>1671655.8699999999</v>
      </c>
      <c r="K68" s="142">
        <f t="shared" si="34"/>
        <v>172042.26</v>
      </c>
      <c r="L68" s="142">
        <f t="shared" si="34"/>
        <v>119678.36</v>
      </c>
      <c r="M68" s="142">
        <f t="shared" si="34"/>
        <v>79243.960000000006</v>
      </c>
      <c r="N68" s="151">
        <f t="shared" ref="N68" si="35">SUM(N69,N70,N71,N72,N73)</f>
        <v>0</v>
      </c>
      <c r="O68" s="142">
        <f t="shared" si="34"/>
        <v>24649.33</v>
      </c>
      <c r="P68" s="142">
        <f t="shared" si="34"/>
        <v>66049.290000000008</v>
      </c>
      <c r="Q68" s="142">
        <f t="shared" si="34"/>
        <v>759764.09000000008</v>
      </c>
      <c r="R68" s="142">
        <f t="shared" si="34"/>
        <v>227856.55</v>
      </c>
      <c r="S68" s="144">
        <f t="shared" si="33"/>
        <v>29888801.399999999</v>
      </c>
      <c r="T68" s="41"/>
    </row>
    <row r="69" spans="1:20" ht="20.25" x14ac:dyDescent="0.15">
      <c r="A69" s="104"/>
      <c r="B69" s="103"/>
      <c r="C69" s="103" t="s">
        <v>119</v>
      </c>
      <c r="D69" s="131" t="s">
        <v>120</v>
      </c>
      <c r="E69" s="134">
        <v>4073.15</v>
      </c>
      <c r="F69" s="134">
        <v>201.2</v>
      </c>
      <c r="G69" s="134">
        <v>3674019.56</v>
      </c>
      <c r="H69" s="134">
        <v>24076.05</v>
      </c>
      <c r="I69" s="134">
        <v>363939.8</v>
      </c>
      <c r="J69" s="134">
        <v>1135464.3799999999</v>
      </c>
      <c r="K69" s="134">
        <v>0</v>
      </c>
      <c r="L69" s="134">
        <v>59839.18</v>
      </c>
      <c r="M69" s="134">
        <v>0</v>
      </c>
      <c r="N69" s="159">
        <v>0</v>
      </c>
      <c r="O69" s="134">
        <v>0</v>
      </c>
      <c r="P69" s="134">
        <v>6664.43</v>
      </c>
      <c r="Q69" s="134">
        <v>65761.66</v>
      </c>
      <c r="R69" s="134">
        <v>21854.69</v>
      </c>
      <c r="S69" s="143">
        <f t="shared" si="33"/>
        <v>5355894.0999999996</v>
      </c>
      <c r="T69" s="41"/>
    </row>
    <row r="70" spans="1:20" ht="20.25" x14ac:dyDescent="0.15">
      <c r="A70" s="104"/>
      <c r="B70" s="103"/>
      <c r="C70" s="103" t="s">
        <v>121</v>
      </c>
      <c r="D70" s="131" t="s">
        <v>203</v>
      </c>
      <c r="E70" s="134">
        <v>87056.04</v>
      </c>
      <c r="F70" s="134">
        <v>54451.63</v>
      </c>
      <c r="G70" s="134">
        <v>4408845.2</v>
      </c>
      <c r="H70" s="134">
        <v>20705.41</v>
      </c>
      <c r="I70" s="134">
        <v>916490.75</v>
      </c>
      <c r="J70" s="134">
        <v>441569.47</v>
      </c>
      <c r="K70" s="134">
        <v>0</v>
      </c>
      <c r="L70" s="134">
        <v>0</v>
      </c>
      <c r="M70" s="134">
        <v>79243.960000000006</v>
      </c>
      <c r="N70" s="159">
        <v>0</v>
      </c>
      <c r="O70" s="134">
        <v>8386.9699999999993</v>
      </c>
      <c r="P70" s="134">
        <v>11863.69</v>
      </c>
      <c r="Q70" s="134">
        <v>125069.17</v>
      </c>
      <c r="R70" s="134">
        <v>38225.199999999997</v>
      </c>
      <c r="S70" s="143">
        <f t="shared" si="33"/>
        <v>6191907.4900000002</v>
      </c>
      <c r="T70" s="41"/>
    </row>
    <row r="71" spans="1:20" x14ac:dyDescent="0.15">
      <c r="A71" s="104"/>
      <c r="B71" s="103"/>
      <c r="C71" s="103" t="s">
        <v>122</v>
      </c>
      <c r="D71" s="131" t="s">
        <v>201</v>
      </c>
      <c r="E71" s="134">
        <v>516670.52</v>
      </c>
      <c r="F71" s="134">
        <v>101735.28</v>
      </c>
      <c r="G71" s="134">
        <v>10179989.92</v>
      </c>
      <c r="H71" s="134">
        <v>1135823.47</v>
      </c>
      <c r="I71" s="134">
        <v>5279783.71</v>
      </c>
      <c r="J71" s="134">
        <v>94622.02</v>
      </c>
      <c r="K71" s="134">
        <v>172042.26</v>
      </c>
      <c r="L71" s="134">
        <v>59839.18</v>
      </c>
      <c r="M71" s="134">
        <v>0</v>
      </c>
      <c r="N71" s="159">
        <v>0</v>
      </c>
      <c r="O71" s="134">
        <v>16262.36</v>
      </c>
      <c r="P71" s="134">
        <v>47521.17</v>
      </c>
      <c r="Q71" s="134">
        <v>568933.26</v>
      </c>
      <c r="R71" s="134">
        <v>167776.66</v>
      </c>
      <c r="S71" s="143">
        <f t="shared" si="33"/>
        <v>18340999.810000006</v>
      </c>
      <c r="T71" s="41"/>
    </row>
    <row r="72" spans="1:20" ht="20.25" x14ac:dyDescent="0.15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0.25" x14ac:dyDescent="0.15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 x14ac:dyDescent="0.15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594575.59</v>
      </c>
      <c r="H74" s="134">
        <v>580657.88</v>
      </c>
      <c r="I74" s="134">
        <v>99.61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674.46</v>
      </c>
      <c r="Q74" s="134">
        <v>7673.54</v>
      </c>
      <c r="R74" s="134">
        <v>2211.8000000000002</v>
      </c>
      <c r="S74" s="143">
        <f t="shared" si="33"/>
        <v>1185892.8800000001</v>
      </c>
      <c r="T74" s="41"/>
    </row>
    <row r="75" spans="1:20" ht="20.100000000000001" customHeight="1" x14ac:dyDescent="0.15">
      <c r="A75" s="93" t="s">
        <v>126</v>
      </c>
      <c r="B75" s="96"/>
      <c r="C75" s="96"/>
      <c r="D75" s="44" t="s">
        <v>204</v>
      </c>
      <c r="E75" s="141">
        <f>SUM(E76,E79,E80,E81,E82,E83)</f>
        <v>3983277.31</v>
      </c>
      <c r="F75" s="141">
        <f t="shared" ref="F75:R75" si="36">SUM(F76,F79,F80,F81,F82,F83)</f>
        <v>149924.28</v>
      </c>
      <c r="G75" s="141">
        <f t="shared" si="36"/>
        <v>7100626.1800000006</v>
      </c>
      <c r="H75" s="141">
        <f t="shared" si="36"/>
        <v>1807236.3699999999</v>
      </c>
      <c r="I75" s="141">
        <f t="shared" si="36"/>
        <v>4872509.78</v>
      </c>
      <c r="J75" s="141">
        <f t="shared" si="36"/>
        <v>17599698.030000001</v>
      </c>
      <c r="K75" s="141">
        <f t="shared" si="36"/>
        <v>62714.430000000008</v>
      </c>
      <c r="L75" s="141">
        <f t="shared" si="36"/>
        <v>3291155.15</v>
      </c>
      <c r="M75" s="141">
        <f t="shared" si="36"/>
        <v>621666.83000000007</v>
      </c>
      <c r="N75" s="150">
        <f t="shared" ref="N75" si="37">SUM(N76,N79,N80,N81,N82,N83)</f>
        <v>0</v>
      </c>
      <c r="O75" s="141">
        <f t="shared" si="36"/>
        <v>83144.09</v>
      </c>
      <c r="P75" s="141">
        <f t="shared" si="36"/>
        <v>47741.72</v>
      </c>
      <c r="Q75" s="141">
        <f t="shared" si="36"/>
        <v>604904.64</v>
      </c>
      <c r="R75" s="141">
        <f t="shared" si="36"/>
        <v>172725.65000000002</v>
      </c>
      <c r="S75" s="144">
        <f t="shared" si="33"/>
        <v>40397324.460000001</v>
      </c>
      <c r="T75" s="41"/>
    </row>
    <row r="76" spans="1:20" ht="27.75" customHeight="1" x14ac:dyDescent="0.15">
      <c r="A76" s="101"/>
      <c r="B76" s="102" t="s">
        <v>127</v>
      </c>
      <c r="C76" s="103"/>
      <c r="D76" s="92" t="s">
        <v>128</v>
      </c>
      <c r="E76" s="142">
        <f>SUM(E77,E78)</f>
        <v>1235662.1599999999</v>
      </c>
      <c r="F76" s="142">
        <f t="shared" ref="F76:R76" si="38">SUM(F77,F78)</f>
        <v>18863.14</v>
      </c>
      <c r="G76" s="142">
        <f t="shared" si="38"/>
        <v>3011355.1300000004</v>
      </c>
      <c r="H76" s="142">
        <f t="shared" si="38"/>
        <v>1128988.74</v>
      </c>
      <c r="I76" s="142">
        <f t="shared" si="38"/>
        <v>894607.87</v>
      </c>
      <c r="J76" s="142">
        <f t="shared" si="38"/>
        <v>0</v>
      </c>
      <c r="K76" s="142">
        <f t="shared" si="38"/>
        <v>0</v>
      </c>
      <c r="L76" s="142">
        <f t="shared" si="38"/>
        <v>0</v>
      </c>
      <c r="M76" s="142">
        <f t="shared" si="38"/>
        <v>0</v>
      </c>
      <c r="N76" s="151">
        <f t="shared" ref="N76" si="39">SUM(N77,N78)</f>
        <v>0</v>
      </c>
      <c r="O76" s="142">
        <f t="shared" si="38"/>
        <v>0</v>
      </c>
      <c r="P76" s="142">
        <f t="shared" si="38"/>
        <v>6307.63</v>
      </c>
      <c r="Q76" s="142">
        <f t="shared" si="38"/>
        <v>82055.960000000006</v>
      </c>
      <c r="R76" s="142">
        <f t="shared" si="38"/>
        <v>30431.46</v>
      </c>
      <c r="S76" s="144">
        <f t="shared" si="33"/>
        <v>6408272.0899999999</v>
      </c>
      <c r="T76" s="41"/>
    </row>
    <row r="77" spans="1:20" ht="16.5" customHeight="1" x14ac:dyDescent="0.15">
      <c r="A77" s="104"/>
      <c r="B77" s="103"/>
      <c r="C77" s="103" t="s">
        <v>129</v>
      </c>
      <c r="D77" s="131" t="s">
        <v>27</v>
      </c>
      <c r="E77" s="134">
        <v>1235662.1599999999</v>
      </c>
      <c r="F77" s="134">
        <v>18863.14</v>
      </c>
      <c r="G77" s="134">
        <v>2592795.9500000002</v>
      </c>
      <c r="H77" s="134">
        <v>1128960.43</v>
      </c>
      <c r="I77" s="134">
        <v>894309.02</v>
      </c>
      <c r="J77" s="134">
        <v>0</v>
      </c>
      <c r="K77" s="134">
        <v>0</v>
      </c>
      <c r="L77" s="134">
        <v>0</v>
      </c>
      <c r="M77" s="134">
        <v>0</v>
      </c>
      <c r="N77" s="159">
        <v>0</v>
      </c>
      <c r="O77" s="134">
        <v>0</v>
      </c>
      <c r="P77" s="134">
        <v>6225.85</v>
      </c>
      <c r="Q77" s="134">
        <v>81120.69</v>
      </c>
      <c r="R77" s="134">
        <v>30122.42</v>
      </c>
      <c r="S77" s="143">
        <f t="shared" si="33"/>
        <v>5988059.6599999992</v>
      </c>
      <c r="T77" s="41"/>
    </row>
    <row r="78" spans="1:20" ht="16.5" customHeight="1" x14ac:dyDescent="0.15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418559.18</v>
      </c>
      <c r="H78" s="134">
        <v>28.31</v>
      </c>
      <c r="I78" s="134">
        <v>298.85000000000002</v>
      </c>
      <c r="J78" s="134">
        <v>0</v>
      </c>
      <c r="K78" s="134">
        <v>0</v>
      </c>
      <c r="L78" s="134">
        <v>0</v>
      </c>
      <c r="M78" s="134">
        <v>0</v>
      </c>
      <c r="N78" s="159">
        <v>0</v>
      </c>
      <c r="O78" s="134">
        <v>0</v>
      </c>
      <c r="P78" s="134">
        <v>81.78</v>
      </c>
      <c r="Q78" s="134">
        <v>935.27</v>
      </c>
      <c r="R78" s="134">
        <v>309.04000000000002</v>
      </c>
      <c r="S78" s="143">
        <f t="shared" si="33"/>
        <v>420212.43</v>
      </c>
      <c r="T78" s="41"/>
    </row>
    <row r="79" spans="1:20" ht="21" x14ac:dyDescent="0.15">
      <c r="A79" s="104"/>
      <c r="B79" s="102" t="s">
        <v>132</v>
      </c>
      <c r="C79" s="103"/>
      <c r="D79" s="92" t="s">
        <v>133</v>
      </c>
      <c r="E79" s="134">
        <v>1827324.04</v>
      </c>
      <c r="F79" s="134">
        <v>20372.2</v>
      </c>
      <c r="G79" s="134">
        <v>79061.17</v>
      </c>
      <c r="H79" s="134">
        <v>109854.41</v>
      </c>
      <c r="I79" s="134">
        <v>1387952.19</v>
      </c>
      <c r="J79" s="134">
        <v>2775579.61</v>
      </c>
      <c r="K79" s="134">
        <v>2564.7199999999998</v>
      </c>
      <c r="L79" s="134">
        <v>777909.4</v>
      </c>
      <c r="M79" s="134">
        <v>65606.070000000007</v>
      </c>
      <c r="N79" s="159">
        <v>0</v>
      </c>
      <c r="O79" s="134">
        <v>20254.400000000001</v>
      </c>
      <c r="P79" s="134">
        <v>4540.8500000000004</v>
      </c>
      <c r="Q79" s="134">
        <v>72103.820000000007</v>
      </c>
      <c r="R79" s="134">
        <v>20995.48</v>
      </c>
      <c r="S79" s="143">
        <f t="shared" si="33"/>
        <v>7164118.3600000003</v>
      </c>
      <c r="T79" s="41"/>
    </row>
    <row r="80" spans="1:20" ht="21" x14ac:dyDescent="0.15">
      <c r="A80" s="101"/>
      <c r="B80" s="102" t="s">
        <v>134</v>
      </c>
      <c r="C80" s="103"/>
      <c r="D80" s="92" t="s">
        <v>135</v>
      </c>
      <c r="E80" s="134">
        <v>10568.25</v>
      </c>
      <c r="F80" s="134">
        <v>15090.51</v>
      </c>
      <c r="G80" s="134">
        <v>88362.49</v>
      </c>
      <c r="H80" s="134">
        <v>70528.679999999993</v>
      </c>
      <c r="I80" s="134">
        <v>883284.56</v>
      </c>
      <c r="J80" s="134">
        <v>3406393.17</v>
      </c>
      <c r="K80" s="134">
        <v>3898.38</v>
      </c>
      <c r="L80" s="134">
        <v>418874.29</v>
      </c>
      <c r="M80" s="134">
        <v>65606.070000000007</v>
      </c>
      <c r="N80" s="159">
        <v>0</v>
      </c>
      <c r="O80" s="134">
        <v>16628.240000000002</v>
      </c>
      <c r="P80" s="134">
        <v>7716.22</v>
      </c>
      <c r="Q80" s="134">
        <v>98357.32</v>
      </c>
      <c r="R80" s="134">
        <v>26110.29</v>
      </c>
      <c r="S80" s="143">
        <f t="shared" si="33"/>
        <v>5111418.4700000007</v>
      </c>
      <c r="T80" s="41"/>
    </row>
    <row r="81" spans="1:20" ht="21" x14ac:dyDescent="0.15">
      <c r="A81" s="101"/>
      <c r="B81" s="102" t="s">
        <v>136</v>
      </c>
      <c r="C81" s="103"/>
      <c r="D81" s="92" t="s">
        <v>137</v>
      </c>
      <c r="E81" s="134">
        <v>731577.3</v>
      </c>
      <c r="F81" s="134">
        <v>84381.17</v>
      </c>
      <c r="G81" s="134">
        <v>49296.959999999999</v>
      </c>
      <c r="H81" s="134">
        <v>461977.07</v>
      </c>
      <c r="I81" s="134">
        <v>1354812.42</v>
      </c>
      <c r="J81" s="134">
        <v>3406393.17</v>
      </c>
      <c r="K81" s="134">
        <v>2256.96</v>
      </c>
      <c r="L81" s="134">
        <v>1256622.8799999999</v>
      </c>
      <c r="M81" s="134">
        <v>196818.23</v>
      </c>
      <c r="N81" s="159">
        <v>0</v>
      </c>
      <c r="O81" s="134">
        <v>18269.32</v>
      </c>
      <c r="P81" s="134">
        <v>17772.12</v>
      </c>
      <c r="Q81" s="134">
        <v>202186.66</v>
      </c>
      <c r="R81" s="134">
        <v>53370.35</v>
      </c>
      <c r="S81" s="143">
        <f t="shared" si="33"/>
        <v>7835734.6100000003</v>
      </c>
      <c r="T81" s="41"/>
    </row>
    <row r="82" spans="1:20" ht="21" x14ac:dyDescent="0.15">
      <c r="A82" s="101"/>
      <c r="B82" s="102" t="s">
        <v>138</v>
      </c>
      <c r="C82" s="103"/>
      <c r="D82" s="92" t="s">
        <v>139</v>
      </c>
      <c r="E82" s="134">
        <v>118189.04</v>
      </c>
      <c r="F82" s="134">
        <v>3898.37</v>
      </c>
      <c r="G82" s="134">
        <v>3677222.82</v>
      </c>
      <c r="H82" s="134">
        <v>26342.03</v>
      </c>
      <c r="I82" s="134">
        <v>98157.48</v>
      </c>
      <c r="J82" s="134">
        <v>5929647.3700000001</v>
      </c>
      <c r="K82" s="134">
        <v>0</v>
      </c>
      <c r="L82" s="134">
        <v>478713.47</v>
      </c>
      <c r="M82" s="134">
        <v>228030.39</v>
      </c>
      <c r="N82" s="159">
        <v>0</v>
      </c>
      <c r="O82" s="134">
        <v>10642.76</v>
      </c>
      <c r="P82" s="134">
        <v>6431.57</v>
      </c>
      <c r="Q82" s="134">
        <v>93310.14</v>
      </c>
      <c r="R82" s="134">
        <v>27017.33</v>
      </c>
      <c r="S82" s="143">
        <f t="shared" si="33"/>
        <v>10697602.770000001</v>
      </c>
      <c r="T82" s="41"/>
    </row>
    <row r="83" spans="1:20" ht="21" x14ac:dyDescent="0.15">
      <c r="A83" s="101"/>
      <c r="B83" s="102" t="s">
        <v>140</v>
      </c>
      <c r="C83" s="103"/>
      <c r="D83" s="92" t="s">
        <v>141</v>
      </c>
      <c r="E83" s="134">
        <v>59956.52</v>
      </c>
      <c r="F83" s="134">
        <v>7318.89</v>
      </c>
      <c r="G83" s="134">
        <v>195327.61</v>
      </c>
      <c r="H83" s="134">
        <v>9545.44</v>
      </c>
      <c r="I83" s="134">
        <v>253695.26</v>
      </c>
      <c r="J83" s="134">
        <v>2081684.71</v>
      </c>
      <c r="K83" s="134">
        <v>53994.37</v>
      </c>
      <c r="L83" s="134">
        <v>359035.11</v>
      </c>
      <c r="M83" s="134">
        <v>65606.070000000007</v>
      </c>
      <c r="N83" s="159">
        <v>0</v>
      </c>
      <c r="O83" s="134">
        <v>17349.37</v>
      </c>
      <c r="P83" s="134">
        <v>4973.33</v>
      </c>
      <c r="Q83" s="134">
        <v>56890.74</v>
      </c>
      <c r="R83" s="134">
        <v>14800.74</v>
      </c>
      <c r="S83" s="143">
        <f t="shared" si="33"/>
        <v>3180178.16</v>
      </c>
      <c r="T83" s="41"/>
    </row>
    <row r="84" spans="1:20" ht="20.100000000000001" customHeight="1" x14ac:dyDescent="0.15">
      <c r="A84" s="93" t="s">
        <v>142</v>
      </c>
      <c r="B84" s="96"/>
      <c r="C84" s="96"/>
      <c r="D84" s="44" t="s">
        <v>205</v>
      </c>
      <c r="E84" s="141">
        <f>SUM(E85,E86,E87,E88,E89)</f>
        <v>211.34</v>
      </c>
      <c r="F84" s="141">
        <f t="shared" ref="F84:R84" si="40">SUM(F85,F86,F87,F88,F89)</f>
        <v>1949.18</v>
      </c>
      <c r="G84" s="141">
        <f t="shared" si="40"/>
        <v>23620404.460000001</v>
      </c>
      <c r="H84" s="141">
        <f t="shared" si="40"/>
        <v>11846.779999999997</v>
      </c>
      <c r="I84" s="141">
        <f t="shared" si="40"/>
        <v>84588.07</v>
      </c>
      <c r="J84" s="141">
        <f t="shared" si="40"/>
        <v>1545493.19</v>
      </c>
      <c r="K84" s="141">
        <f t="shared" si="40"/>
        <v>0</v>
      </c>
      <c r="L84" s="141">
        <f t="shared" si="40"/>
        <v>209437.14</v>
      </c>
      <c r="M84" s="141">
        <f t="shared" si="40"/>
        <v>32803.03</v>
      </c>
      <c r="N84" s="150">
        <f t="shared" ref="N84" si="41">SUM(N85,N86,N87,N88,N89)</f>
        <v>0</v>
      </c>
      <c r="O84" s="141">
        <f t="shared" si="40"/>
        <v>26801.87</v>
      </c>
      <c r="P84" s="141">
        <f t="shared" si="40"/>
        <v>5147.7300000000005</v>
      </c>
      <c r="Q84" s="141">
        <f t="shared" si="40"/>
        <v>58655.29</v>
      </c>
      <c r="R84" s="141">
        <f t="shared" si="40"/>
        <v>16142.27</v>
      </c>
      <c r="S84" s="144">
        <f t="shared" si="33"/>
        <v>25613480.350000005</v>
      </c>
      <c r="T84" s="41"/>
    </row>
    <row r="85" spans="1:20" x14ac:dyDescent="0.15">
      <c r="A85" s="101"/>
      <c r="B85" s="102" t="s">
        <v>143</v>
      </c>
      <c r="C85" s="103"/>
      <c r="D85" s="92" t="s">
        <v>144</v>
      </c>
      <c r="E85" s="134">
        <v>117.41</v>
      </c>
      <c r="F85" s="134">
        <v>1949.18</v>
      </c>
      <c r="G85" s="134">
        <v>5192627.4000000004</v>
      </c>
      <c r="H85" s="134">
        <v>62.3</v>
      </c>
      <c r="I85" s="134">
        <v>79030.720000000001</v>
      </c>
      <c r="J85" s="134">
        <v>1545493.19</v>
      </c>
      <c r="K85" s="134">
        <v>0</v>
      </c>
      <c r="L85" s="134">
        <v>209437.14</v>
      </c>
      <c r="M85" s="134">
        <v>32803.03</v>
      </c>
      <c r="N85" s="159">
        <v>0</v>
      </c>
      <c r="O85" s="134">
        <v>26801.87</v>
      </c>
      <c r="P85" s="134">
        <v>1714.1</v>
      </c>
      <c r="Q85" s="134">
        <v>19586.59</v>
      </c>
      <c r="R85" s="134">
        <v>4852.26</v>
      </c>
      <c r="S85" s="143">
        <f t="shared" si="33"/>
        <v>7114475.1899999985</v>
      </c>
      <c r="T85" s="41"/>
    </row>
    <row r="86" spans="1:20" x14ac:dyDescent="0.15">
      <c r="A86" s="101"/>
      <c r="B86" s="102" t="s">
        <v>145</v>
      </c>
      <c r="C86" s="103"/>
      <c r="D86" s="92" t="s">
        <v>146</v>
      </c>
      <c r="E86" s="134">
        <v>93.93</v>
      </c>
      <c r="F86" s="134">
        <v>0</v>
      </c>
      <c r="G86" s="134">
        <v>2303388.2400000002</v>
      </c>
      <c r="H86" s="134">
        <v>11675.46</v>
      </c>
      <c r="I86" s="134">
        <v>5512.21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3178.49</v>
      </c>
      <c r="Q86" s="134">
        <v>36164.74</v>
      </c>
      <c r="R86" s="134">
        <v>10444.26</v>
      </c>
      <c r="S86" s="143">
        <f t="shared" si="33"/>
        <v>2370457.3300000005</v>
      </c>
      <c r="T86" s="41"/>
    </row>
    <row r="87" spans="1:20" ht="21" x14ac:dyDescent="0.15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102314.46</v>
      </c>
      <c r="H87" s="134">
        <v>93.46</v>
      </c>
      <c r="I87" s="134">
        <v>33.200000000000003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155.22</v>
      </c>
      <c r="Q87" s="134">
        <v>1766.21</v>
      </c>
      <c r="R87" s="134">
        <v>509.25</v>
      </c>
      <c r="S87" s="143">
        <f t="shared" si="33"/>
        <v>104871.80000000002</v>
      </c>
      <c r="T87" s="41"/>
    </row>
    <row r="88" spans="1:20" x14ac:dyDescent="0.15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15915109.24</v>
      </c>
      <c r="H88" s="134">
        <v>11.32</v>
      </c>
      <c r="I88" s="134">
        <v>3.31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23.87</v>
      </c>
      <c r="Q88" s="134">
        <v>272.25</v>
      </c>
      <c r="R88" s="134">
        <v>87</v>
      </c>
      <c r="S88" s="143">
        <f t="shared" si="33"/>
        <v>15915506.99</v>
      </c>
      <c r="T88" s="41"/>
    </row>
    <row r="89" spans="1:20" ht="21" x14ac:dyDescent="0.15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106965.12</v>
      </c>
      <c r="H89" s="134">
        <v>4.24</v>
      </c>
      <c r="I89" s="134">
        <v>8.6300000000000008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76.05</v>
      </c>
      <c r="Q89" s="134">
        <v>865.5</v>
      </c>
      <c r="R89" s="134">
        <v>249.5</v>
      </c>
      <c r="S89" s="143">
        <f t="shared" si="33"/>
        <v>108169.04000000001</v>
      </c>
      <c r="T89" s="41"/>
    </row>
    <row r="90" spans="1:20" ht="20.100000000000001" customHeight="1" x14ac:dyDescent="0.15">
      <c r="A90" s="93" t="s">
        <v>153</v>
      </c>
      <c r="B90" s="96"/>
      <c r="C90" s="96"/>
      <c r="D90" s="44" t="s">
        <v>206</v>
      </c>
      <c r="E90" s="141">
        <f>SUM(E91,E92,E93,E94,E95,E96)</f>
        <v>319490.71999999997</v>
      </c>
      <c r="F90" s="141">
        <f t="shared" ref="F90:R90" si="42">SUM(F91,F92,F93,F94,F95,F96)</f>
        <v>13103.61</v>
      </c>
      <c r="G90" s="141">
        <f t="shared" si="42"/>
        <v>31025764.620000001</v>
      </c>
      <c r="H90" s="141">
        <f t="shared" si="42"/>
        <v>1358306.24</v>
      </c>
      <c r="I90" s="141">
        <f t="shared" si="42"/>
        <v>734985.67999999982</v>
      </c>
      <c r="J90" s="141">
        <f t="shared" si="42"/>
        <v>4636479.58</v>
      </c>
      <c r="K90" s="141">
        <f t="shared" si="42"/>
        <v>0</v>
      </c>
      <c r="L90" s="141">
        <f t="shared" si="42"/>
        <v>628311.56000000006</v>
      </c>
      <c r="M90" s="141">
        <f t="shared" si="42"/>
        <v>32803.03</v>
      </c>
      <c r="N90" s="150">
        <f t="shared" ref="N90" si="43">SUM(N91,N92,N93,N94,N95,N96)</f>
        <v>0</v>
      </c>
      <c r="O90" s="141">
        <f t="shared" si="42"/>
        <v>154874.46</v>
      </c>
      <c r="P90" s="141">
        <f t="shared" si="42"/>
        <v>24416.959999999999</v>
      </c>
      <c r="Q90" s="141">
        <f t="shared" si="42"/>
        <v>295538.28000000003</v>
      </c>
      <c r="R90" s="141">
        <f t="shared" si="42"/>
        <v>82190.509999999995</v>
      </c>
      <c r="S90" s="144">
        <f t="shared" si="33"/>
        <v>39306265.25</v>
      </c>
      <c r="T90" s="41"/>
    </row>
    <row r="91" spans="1:20" x14ac:dyDescent="0.15">
      <c r="A91" s="104"/>
      <c r="B91" s="102" t="s">
        <v>154</v>
      </c>
      <c r="C91" s="103"/>
      <c r="D91" s="92" t="s">
        <v>156</v>
      </c>
      <c r="E91" s="134">
        <v>11742.51</v>
      </c>
      <c r="F91" s="134">
        <v>12261.08</v>
      </c>
      <c r="G91" s="134">
        <v>6346544.5999999996</v>
      </c>
      <c r="H91" s="134">
        <v>22348.240000000002</v>
      </c>
      <c r="I91" s="134">
        <v>433008.67</v>
      </c>
      <c r="J91" s="134">
        <v>3437933.84</v>
      </c>
      <c r="K91" s="134">
        <v>0</v>
      </c>
      <c r="L91" s="134">
        <v>508633.2</v>
      </c>
      <c r="M91" s="134">
        <v>32803.03</v>
      </c>
      <c r="N91" s="159">
        <v>0</v>
      </c>
      <c r="O91" s="134">
        <v>137526.41</v>
      </c>
      <c r="P91" s="134">
        <v>9016.68</v>
      </c>
      <c r="Q91" s="134">
        <v>120526.27</v>
      </c>
      <c r="R91" s="134">
        <v>31097.52</v>
      </c>
      <c r="S91" s="143">
        <f t="shared" si="33"/>
        <v>11103442.049999997</v>
      </c>
      <c r="T91" s="41"/>
    </row>
    <row r="92" spans="1:20" x14ac:dyDescent="0.15">
      <c r="A92" s="104"/>
      <c r="B92" s="102" t="s">
        <v>155</v>
      </c>
      <c r="C92" s="103"/>
      <c r="D92" s="92" t="s">
        <v>158</v>
      </c>
      <c r="E92" s="134">
        <v>8161.04</v>
      </c>
      <c r="F92" s="134">
        <v>515.58000000000004</v>
      </c>
      <c r="G92" s="134">
        <v>3264743.54</v>
      </c>
      <c r="H92" s="134">
        <v>211316.35</v>
      </c>
      <c r="I92" s="134">
        <v>292148.02</v>
      </c>
      <c r="J92" s="134">
        <v>0</v>
      </c>
      <c r="K92" s="134">
        <v>0</v>
      </c>
      <c r="L92" s="134">
        <v>0</v>
      </c>
      <c r="M92" s="134">
        <v>0</v>
      </c>
      <c r="N92" s="159">
        <v>0</v>
      </c>
      <c r="O92" s="134">
        <v>15056.18</v>
      </c>
      <c r="P92" s="134">
        <v>3099.17</v>
      </c>
      <c r="Q92" s="134">
        <v>35049.040000000001</v>
      </c>
      <c r="R92" s="134">
        <v>10129.31</v>
      </c>
      <c r="S92" s="143">
        <f t="shared" si="33"/>
        <v>3840218.2300000004</v>
      </c>
      <c r="T92" s="41"/>
    </row>
    <row r="93" spans="1:20" x14ac:dyDescent="0.15">
      <c r="A93" s="104"/>
      <c r="B93" s="102" t="s">
        <v>157</v>
      </c>
      <c r="C93" s="103"/>
      <c r="D93" s="92" t="s">
        <v>160</v>
      </c>
      <c r="E93" s="134">
        <v>23583.05</v>
      </c>
      <c r="F93" s="134">
        <v>0</v>
      </c>
      <c r="G93" s="134">
        <v>41855.910000000003</v>
      </c>
      <c r="H93" s="134">
        <v>14898.82</v>
      </c>
      <c r="I93" s="134">
        <v>863.35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903.53</v>
      </c>
      <c r="Q93" s="134">
        <v>10280.040000000001</v>
      </c>
      <c r="R93" s="134">
        <v>2962.73</v>
      </c>
      <c r="S93" s="143">
        <f t="shared" si="33"/>
        <v>95347.430000000008</v>
      </c>
      <c r="T93" s="41"/>
    </row>
    <row r="94" spans="1:20" x14ac:dyDescent="0.15">
      <c r="A94" s="104"/>
      <c r="B94" s="102" t="s">
        <v>159</v>
      </c>
      <c r="C94" s="103"/>
      <c r="D94" s="92" t="s">
        <v>162</v>
      </c>
      <c r="E94" s="134">
        <v>15276.51</v>
      </c>
      <c r="F94" s="134">
        <v>0</v>
      </c>
      <c r="G94" s="134">
        <v>19405392.390000001</v>
      </c>
      <c r="H94" s="134">
        <v>217760.86</v>
      </c>
      <c r="I94" s="134">
        <v>4582.45</v>
      </c>
      <c r="J94" s="134">
        <v>0</v>
      </c>
      <c r="K94" s="134">
        <v>0</v>
      </c>
      <c r="L94" s="134">
        <v>0</v>
      </c>
      <c r="M94" s="134">
        <v>0</v>
      </c>
      <c r="N94" s="159">
        <v>0</v>
      </c>
      <c r="O94" s="134">
        <v>2291.87</v>
      </c>
      <c r="P94" s="134">
        <v>7382.76</v>
      </c>
      <c r="Q94" s="134">
        <v>84020.92</v>
      </c>
      <c r="R94" s="134">
        <v>24818.29</v>
      </c>
      <c r="S94" s="143">
        <f t="shared" si="33"/>
        <v>19761526.050000004</v>
      </c>
      <c r="T94" s="41"/>
    </row>
    <row r="95" spans="1:20" ht="21" x14ac:dyDescent="0.15">
      <c r="A95" s="104"/>
      <c r="B95" s="102" t="s">
        <v>161</v>
      </c>
      <c r="C95" s="103"/>
      <c r="D95" s="92" t="s">
        <v>164</v>
      </c>
      <c r="E95" s="134">
        <v>253682.11</v>
      </c>
      <c r="F95" s="134">
        <v>326.95</v>
      </c>
      <c r="G95" s="134">
        <v>1869564.38</v>
      </c>
      <c r="H95" s="134">
        <v>891865.56</v>
      </c>
      <c r="I95" s="134">
        <v>2855.72</v>
      </c>
      <c r="J95" s="134">
        <v>1198545.74</v>
      </c>
      <c r="K95" s="134">
        <v>0</v>
      </c>
      <c r="L95" s="134">
        <v>119678.36</v>
      </c>
      <c r="M95" s="134">
        <v>0</v>
      </c>
      <c r="N95" s="159">
        <v>0</v>
      </c>
      <c r="O95" s="134">
        <v>0</v>
      </c>
      <c r="P95" s="134">
        <v>3788.38</v>
      </c>
      <c r="Q95" s="134">
        <v>43105.67</v>
      </c>
      <c r="R95" s="134">
        <v>12440.18</v>
      </c>
      <c r="S95" s="143">
        <f t="shared" si="33"/>
        <v>4395853.05</v>
      </c>
      <c r="T95" s="41"/>
    </row>
    <row r="96" spans="1:20" ht="21" x14ac:dyDescent="0.15">
      <c r="A96" s="104"/>
      <c r="B96" s="102" t="s">
        <v>163</v>
      </c>
      <c r="C96" s="103"/>
      <c r="D96" s="92" t="s">
        <v>165</v>
      </c>
      <c r="E96" s="134">
        <v>7045.5</v>
      </c>
      <c r="F96" s="134">
        <v>0</v>
      </c>
      <c r="G96" s="134">
        <v>97663.8</v>
      </c>
      <c r="H96" s="134">
        <v>116.41</v>
      </c>
      <c r="I96" s="134">
        <v>1527.47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226.44</v>
      </c>
      <c r="Q96" s="134">
        <v>2556.34</v>
      </c>
      <c r="R96" s="134">
        <v>742.48</v>
      </c>
      <c r="S96" s="143">
        <f t="shared" si="33"/>
        <v>109878.44</v>
      </c>
      <c r="T96" s="41"/>
    </row>
    <row r="97" spans="1:20" ht="20.100000000000001" customHeight="1" x14ac:dyDescent="0.15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601134.07999999996</v>
      </c>
      <c r="H97" s="134">
        <v>6797.94</v>
      </c>
      <c r="I97" s="134">
        <v>1401.96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168.49</v>
      </c>
      <c r="Q97" s="134">
        <v>1917.19</v>
      </c>
      <c r="R97" s="134">
        <v>552.64</v>
      </c>
      <c r="S97" s="143">
        <f t="shared" si="33"/>
        <v>611972.29999999981</v>
      </c>
      <c r="T97" s="41"/>
    </row>
    <row r="98" spans="1:20" ht="20.100000000000001" customHeight="1" x14ac:dyDescent="0.15">
      <c r="A98" s="94" t="s">
        <v>167</v>
      </c>
      <c r="B98" s="106"/>
      <c r="C98" s="106"/>
      <c r="D98" s="44" t="s">
        <v>35</v>
      </c>
      <c r="E98" s="134">
        <v>35344.480000000003</v>
      </c>
      <c r="F98" s="134">
        <v>8928.5499999999993</v>
      </c>
      <c r="G98" s="134">
        <v>246484.85</v>
      </c>
      <c r="H98" s="134">
        <v>693963.66</v>
      </c>
      <c r="I98" s="134">
        <v>79030.720000000001</v>
      </c>
      <c r="J98" s="134">
        <v>1513952.51</v>
      </c>
      <c r="K98" s="134">
        <v>0</v>
      </c>
      <c r="L98" s="134">
        <v>59839.18</v>
      </c>
      <c r="M98" s="134">
        <v>0</v>
      </c>
      <c r="N98" s="159">
        <v>0</v>
      </c>
      <c r="O98" s="134">
        <v>12951.59</v>
      </c>
      <c r="P98" s="134">
        <v>2889.79</v>
      </c>
      <c r="Q98" s="134">
        <v>32852.58</v>
      </c>
      <c r="R98" s="134">
        <v>9488.65</v>
      </c>
      <c r="S98" s="143">
        <f t="shared" si="33"/>
        <v>2695726.56</v>
      </c>
      <c r="T98" s="41"/>
    </row>
    <row r="99" spans="1:20" s="39" customFormat="1" ht="22.5" customHeight="1" x14ac:dyDescent="0.15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93014537.650000021</v>
      </c>
      <c r="F99" s="137">
        <f t="shared" ref="F99:R99" si="44">SUM(F29,F46,F47,F48,F49,F55,F61,F75,F84,F90,F97,F98)</f>
        <v>568164.33000000007</v>
      </c>
      <c r="G99" s="137">
        <f t="shared" si="44"/>
        <v>282205908.31999999</v>
      </c>
      <c r="H99" s="137">
        <f t="shared" si="44"/>
        <v>10806462.949999997</v>
      </c>
      <c r="I99" s="137">
        <f t="shared" si="44"/>
        <v>23548332.43</v>
      </c>
      <c r="J99" s="137">
        <f t="shared" si="44"/>
        <v>67238416.189999998</v>
      </c>
      <c r="K99" s="137">
        <f t="shared" si="44"/>
        <v>285948.69</v>
      </c>
      <c r="L99" s="137">
        <f t="shared" si="44"/>
        <v>11154024.060000002</v>
      </c>
      <c r="M99" s="137">
        <f t="shared" si="44"/>
        <v>8306459.0099999998</v>
      </c>
      <c r="N99" s="148">
        <f t="shared" ref="N99" si="45">SUM(N29,N46,N47,N48,N49,N55,N61,N75,N84,N90,N97,N98)</f>
        <v>0</v>
      </c>
      <c r="O99" s="137">
        <f t="shared" si="44"/>
        <v>13015660.67</v>
      </c>
      <c r="P99" s="137">
        <f t="shared" si="44"/>
        <v>354079.57999999996</v>
      </c>
      <c r="Q99" s="137">
        <f t="shared" si="44"/>
        <v>4561423.92</v>
      </c>
      <c r="R99" s="137">
        <f t="shared" si="44"/>
        <v>1311209.44</v>
      </c>
      <c r="S99" s="137">
        <f t="shared" si="33"/>
        <v>516370627.24000001</v>
      </c>
      <c r="T99" s="108"/>
    </row>
    <row r="100" spans="1:20" ht="20.100000000000001" customHeight="1" x14ac:dyDescent="0.15">
      <c r="A100" s="162" t="s">
        <v>32</v>
      </c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41"/>
    </row>
    <row r="101" spans="1:20" ht="20.100000000000001" customHeight="1" x14ac:dyDescent="0.15">
      <c r="A101" s="93" t="s">
        <v>168</v>
      </c>
      <c r="B101" s="96"/>
      <c r="C101" s="96"/>
      <c r="D101" s="44" t="s">
        <v>16</v>
      </c>
      <c r="E101" s="141">
        <f>SUM(E102,E105)</f>
        <v>448094.49999999994</v>
      </c>
      <c r="F101" s="141">
        <f t="shared" ref="F101:R101" si="46">SUM(F102,F105)</f>
        <v>96397.19</v>
      </c>
      <c r="G101" s="141">
        <f t="shared" si="46"/>
        <v>9261839.0500000007</v>
      </c>
      <c r="H101" s="141">
        <f t="shared" si="46"/>
        <v>1022241.1200000001</v>
      </c>
      <c r="I101" s="141">
        <f t="shared" si="46"/>
        <v>3621400.3</v>
      </c>
      <c r="J101" s="141">
        <f t="shared" si="46"/>
        <v>13057840.5</v>
      </c>
      <c r="K101" s="141">
        <f t="shared" si="46"/>
        <v>59912.270000000004</v>
      </c>
      <c r="L101" s="141">
        <f t="shared" si="46"/>
        <v>2573084.94</v>
      </c>
      <c r="M101" s="141">
        <f t="shared" si="46"/>
        <v>1862506.2200000002</v>
      </c>
      <c r="N101" s="150">
        <f>SUM(N102,N105)</f>
        <v>0</v>
      </c>
      <c r="O101" s="141">
        <f t="shared" si="46"/>
        <v>3607401.25</v>
      </c>
      <c r="P101" s="141">
        <f t="shared" si="46"/>
        <v>42469.04</v>
      </c>
      <c r="Q101" s="141">
        <f t="shared" si="46"/>
        <v>433283.87</v>
      </c>
      <c r="R101" s="141">
        <f t="shared" si="46"/>
        <v>117183.96999999999</v>
      </c>
      <c r="S101" s="144">
        <f t="shared" ref="S101:S119" si="47">SUM(E101:R101)</f>
        <v>36203654.219999999</v>
      </c>
      <c r="T101" s="41"/>
    </row>
    <row r="102" spans="1:20" ht="27.75" customHeight="1" x14ac:dyDescent="0.15">
      <c r="A102" s="101"/>
      <c r="B102" s="102" t="s">
        <v>169</v>
      </c>
      <c r="C102" s="103"/>
      <c r="D102" s="92" t="s">
        <v>170</v>
      </c>
      <c r="E102" s="142">
        <f>SUM(E103:E104)</f>
        <v>446215.69999999995</v>
      </c>
      <c r="F102" s="142">
        <f t="shared" ref="F102:R102" si="48">SUM(F103:F104)</f>
        <v>95956.86</v>
      </c>
      <c r="G102" s="142">
        <f t="shared" si="48"/>
        <v>7589873.3300000001</v>
      </c>
      <c r="H102" s="142">
        <f t="shared" si="48"/>
        <v>962759.10000000009</v>
      </c>
      <c r="I102" s="142">
        <f t="shared" si="48"/>
        <v>3075490.6</v>
      </c>
      <c r="J102" s="142">
        <f t="shared" si="48"/>
        <v>13057840.5</v>
      </c>
      <c r="K102" s="142">
        <f t="shared" si="48"/>
        <v>38470.97</v>
      </c>
      <c r="L102" s="142">
        <f t="shared" si="48"/>
        <v>2573084.94</v>
      </c>
      <c r="M102" s="142">
        <f t="shared" si="48"/>
        <v>1862506.2200000002</v>
      </c>
      <c r="N102" s="151">
        <f>SUM(N103:N104)</f>
        <v>0</v>
      </c>
      <c r="O102" s="142">
        <f t="shared" si="48"/>
        <v>2830506.38</v>
      </c>
      <c r="P102" s="142">
        <f t="shared" si="48"/>
        <v>32429.13</v>
      </c>
      <c r="Q102" s="142">
        <f t="shared" si="48"/>
        <v>339498.14</v>
      </c>
      <c r="R102" s="142">
        <f t="shared" si="48"/>
        <v>97169.87999999999</v>
      </c>
      <c r="S102" s="144">
        <f t="shared" si="47"/>
        <v>33001801.749999996</v>
      </c>
      <c r="T102" s="41"/>
    </row>
    <row r="103" spans="1:20" x14ac:dyDescent="0.2">
      <c r="A103" s="105"/>
      <c r="B103" s="102"/>
      <c r="C103" s="103" t="s">
        <v>228</v>
      </c>
      <c r="D103" s="131" t="s">
        <v>230</v>
      </c>
      <c r="E103" s="134">
        <v>140910.22</v>
      </c>
      <c r="F103" s="134">
        <v>41505.230000000003</v>
      </c>
      <c r="G103" s="134">
        <v>5622645.1399999997</v>
      </c>
      <c r="H103" s="134">
        <v>642972.39</v>
      </c>
      <c r="I103" s="134">
        <v>2178325.85</v>
      </c>
      <c r="J103" s="134">
        <v>6528920.25</v>
      </c>
      <c r="K103" s="134">
        <v>15388.39</v>
      </c>
      <c r="L103" s="134">
        <v>1286542.47</v>
      </c>
      <c r="M103" s="134">
        <v>847285.17</v>
      </c>
      <c r="N103" s="159">
        <v>0</v>
      </c>
      <c r="O103" s="134">
        <v>1632984.45</v>
      </c>
      <c r="P103" s="134">
        <v>24031.040000000001</v>
      </c>
      <c r="Q103" s="134">
        <v>284330.63</v>
      </c>
      <c r="R103" s="134">
        <v>82956.98</v>
      </c>
      <c r="S103" s="137">
        <f t="shared" si="47"/>
        <v>19328798.210000001</v>
      </c>
      <c r="T103" s="41"/>
    </row>
    <row r="104" spans="1:20" x14ac:dyDescent="0.2">
      <c r="A104" s="105"/>
      <c r="B104" s="102"/>
      <c r="C104" s="103" t="s">
        <v>229</v>
      </c>
      <c r="D104" s="131" t="s">
        <v>231</v>
      </c>
      <c r="E104" s="134">
        <v>305305.48</v>
      </c>
      <c r="F104" s="134">
        <v>54451.63</v>
      </c>
      <c r="G104" s="134">
        <v>1967228.19</v>
      </c>
      <c r="H104" s="134">
        <v>319786.71000000002</v>
      </c>
      <c r="I104" s="134">
        <v>897164.75</v>
      </c>
      <c r="J104" s="134">
        <v>6528920.25</v>
      </c>
      <c r="K104" s="134">
        <v>23082.58</v>
      </c>
      <c r="L104" s="134">
        <v>1286542.47</v>
      </c>
      <c r="M104" s="134">
        <v>1015221.05</v>
      </c>
      <c r="N104" s="159">
        <v>0</v>
      </c>
      <c r="O104" s="134">
        <v>1197521.93</v>
      </c>
      <c r="P104" s="134">
        <v>8398.09</v>
      </c>
      <c r="Q104" s="134">
        <v>55167.51</v>
      </c>
      <c r="R104" s="134">
        <v>14212.9</v>
      </c>
      <c r="S104" s="137">
        <f t="shared" si="47"/>
        <v>13673003.540000001</v>
      </c>
      <c r="T104" s="41"/>
    </row>
    <row r="105" spans="1:20" ht="21.75" x14ac:dyDescent="0.2">
      <c r="A105" s="105"/>
      <c r="B105" s="102" t="s">
        <v>171</v>
      </c>
      <c r="C105" s="103"/>
      <c r="D105" s="92" t="s">
        <v>232</v>
      </c>
      <c r="E105" s="134">
        <v>1878.8</v>
      </c>
      <c r="F105" s="134">
        <v>440.33</v>
      </c>
      <c r="G105" s="134">
        <v>1671965.72</v>
      </c>
      <c r="H105" s="134">
        <v>59482.02</v>
      </c>
      <c r="I105" s="134">
        <v>545909.69999999995</v>
      </c>
      <c r="J105" s="134">
        <v>0</v>
      </c>
      <c r="K105" s="134">
        <v>21441.3</v>
      </c>
      <c r="L105" s="134">
        <v>0</v>
      </c>
      <c r="M105" s="134">
        <v>0</v>
      </c>
      <c r="N105" s="159">
        <v>0</v>
      </c>
      <c r="O105" s="134">
        <v>776894.87</v>
      </c>
      <c r="P105" s="134">
        <v>10039.91</v>
      </c>
      <c r="Q105" s="134">
        <v>93785.73</v>
      </c>
      <c r="R105" s="134">
        <v>20014.09</v>
      </c>
      <c r="S105" s="137">
        <f t="shared" si="47"/>
        <v>3201852.4699999997</v>
      </c>
      <c r="T105" s="41"/>
    </row>
    <row r="106" spans="1:20" ht="20.100000000000001" customHeight="1" x14ac:dyDescent="0.15">
      <c r="A106" s="93" t="s">
        <v>172</v>
      </c>
      <c r="B106" s="96"/>
      <c r="C106" s="96"/>
      <c r="D106" s="44" t="s">
        <v>17</v>
      </c>
      <c r="E106" s="141">
        <f>SUM(E107,E108,E109,E110,E111)</f>
        <v>15639667.57</v>
      </c>
      <c r="F106" s="141">
        <f t="shared" ref="F106:R106" si="49">SUM(F107,F108,F109,F110,F111)</f>
        <v>437813.85</v>
      </c>
      <c r="G106" s="141">
        <f t="shared" si="49"/>
        <v>158785617.79000002</v>
      </c>
      <c r="H106" s="141">
        <f t="shared" si="49"/>
        <v>12836831.689999999</v>
      </c>
      <c r="I106" s="141">
        <f t="shared" si="49"/>
        <v>33980124.170000002</v>
      </c>
      <c r="J106" s="141">
        <f t="shared" si="49"/>
        <v>90611887.840000004</v>
      </c>
      <c r="K106" s="141">
        <f t="shared" si="49"/>
        <v>520813.5</v>
      </c>
      <c r="L106" s="141">
        <f t="shared" si="49"/>
        <v>10995450.280000001</v>
      </c>
      <c r="M106" s="141">
        <f t="shared" si="49"/>
        <v>2220185.71</v>
      </c>
      <c r="N106" s="150">
        <f t="shared" ref="N106" si="50">SUM(N107,N108,N109,N110,N111)</f>
        <v>0</v>
      </c>
      <c r="O106" s="141">
        <f t="shared" si="49"/>
        <v>3701431.62</v>
      </c>
      <c r="P106" s="141">
        <f t="shared" si="49"/>
        <v>423624.69</v>
      </c>
      <c r="Q106" s="141">
        <f t="shared" si="49"/>
        <v>4250890.5199999996</v>
      </c>
      <c r="R106" s="141">
        <f t="shared" si="49"/>
        <v>1247970.44</v>
      </c>
      <c r="S106" s="144">
        <f t="shared" si="47"/>
        <v>335652309.6699999</v>
      </c>
      <c r="T106" s="41"/>
    </row>
    <row r="107" spans="1:20" x14ac:dyDescent="0.2">
      <c r="A107" s="105"/>
      <c r="B107" s="102" t="s">
        <v>173</v>
      </c>
      <c r="C107" s="103"/>
      <c r="D107" s="92" t="s">
        <v>193</v>
      </c>
      <c r="E107" s="134">
        <v>823984.05</v>
      </c>
      <c r="F107" s="134">
        <v>11317.88</v>
      </c>
      <c r="G107" s="134">
        <v>20751104.280000001</v>
      </c>
      <c r="H107" s="134">
        <v>694820.27</v>
      </c>
      <c r="I107" s="134">
        <v>2164379.25</v>
      </c>
      <c r="J107" s="134">
        <v>8163042.75</v>
      </c>
      <c r="K107" s="134">
        <v>139008.51</v>
      </c>
      <c r="L107" s="134">
        <v>2120700.7200000002</v>
      </c>
      <c r="M107" s="134">
        <v>0</v>
      </c>
      <c r="N107" s="159">
        <v>0</v>
      </c>
      <c r="O107" s="134">
        <v>544328.14</v>
      </c>
      <c r="P107" s="134">
        <v>18143.07</v>
      </c>
      <c r="Q107" s="134">
        <v>296087.62</v>
      </c>
      <c r="R107" s="134">
        <v>75995.55</v>
      </c>
      <c r="S107" s="137">
        <f t="shared" si="47"/>
        <v>35802912.089999996</v>
      </c>
      <c r="T107" s="41"/>
    </row>
    <row r="108" spans="1:20" x14ac:dyDescent="0.2">
      <c r="A108" s="105"/>
      <c r="B108" s="102" t="s">
        <v>174</v>
      </c>
      <c r="C108" s="103"/>
      <c r="D108" s="92" t="s">
        <v>194</v>
      </c>
      <c r="E108" s="134">
        <v>728036.16</v>
      </c>
      <c r="F108" s="134">
        <v>15719.29</v>
      </c>
      <c r="G108" s="134">
        <v>6561267.2800000003</v>
      </c>
      <c r="H108" s="134">
        <v>445562.25</v>
      </c>
      <c r="I108" s="134">
        <v>425039.19</v>
      </c>
      <c r="J108" s="134">
        <v>8163042.75</v>
      </c>
      <c r="K108" s="134">
        <v>119516.53</v>
      </c>
      <c r="L108" s="134">
        <v>2120700.7200000002</v>
      </c>
      <c r="M108" s="134">
        <v>0</v>
      </c>
      <c r="N108" s="159">
        <v>0</v>
      </c>
      <c r="O108" s="134">
        <v>653193.77</v>
      </c>
      <c r="P108" s="134">
        <v>11692.32</v>
      </c>
      <c r="Q108" s="134">
        <v>92715.75</v>
      </c>
      <c r="R108" s="134">
        <v>24858.080000000002</v>
      </c>
      <c r="S108" s="137">
        <f t="shared" si="47"/>
        <v>19361344.09</v>
      </c>
      <c r="T108" s="41"/>
    </row>
    <row r="109" spans="1:20" x14ac:dyDescent="0.2">
      <c r="A109" s="105"/>
      <c r="B109" s="102" t="s">
        <v>176</v>
      </c>
      <c r="C109" s="103"/>
      <c r="D109" s="92" t="s">
        <v>175</v>
      </c>
      <c r="E109" s="134">
        <v>14087647.359999999</v>
      </c>
      <c r="F109" s="134">
        <v>410776.68</v>
      </c>
      <c r="G109" s="134">
        <v>131473246.23</v>
      </c>
      <c r="H109" s="134">
        <v>11696449.17</v>
      </c>
      <c r="I109" s="134">
        <v>31390705.73</v>
      </c>
      <c r="J109" s="134">
        <v>74285802.340000004</v>
      </c>
      <c r="K109" s="134">
        <v>262288.46000000002</v>
      </c>
      <c r="L109" s="134">
        <v>6754048.8399999999</v>
      </c>
      <c r="M109" s="134">
        <v>2220185.71</v>
      </c>
      <c r="N109" s="159">
        <v>0</v>
      </c>
      <c r="O109" s="134">
        <v>2503909.71</v>
      </c>
      <c r="P109" s="134">
        <v>393789.3</v>
      </c>
      <c r="Q109" s="134">
        <v>3862087.15</v>
      </c>
      <c r="R109" s="134">
        <v>1147116.81</v>
      </c>
      <c r="S109" s="137">
        <f t="shared" si="47"/>
        <v>280488053.48999995</v>
      </c>
      <c r="T109" s="41"/>
    </row>
    <row r="110" spans="1:20" x14ac:dyDescent="0.2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2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 x14ac:dyDescent="0.15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906878.43</v>
      </c>
      <c r="H112" s="134">
        <v>6797.94</v>
      </c>
      <c r="I112" s="134">
        <v>664.43</v>
      </c>
      <c r="J112" s="134">
        <v>0</v>
      </c>
      <c r="K112" s="134">
        <v>0</v>
      </c>
      <c r="L112" s="134">
        <v>194477.35</v>
      </c>
      <c r="M112" s="134">
        <v>0</v>
      </c>
      <c r="N112" s="159">
        <v>0</v>
      </c>
      <c r="O112" s="134">
        <v>0</v>
      </c>
      <c r="P112" s="134">
        <v>2219.27</v>
      </c>
      <c r="Q112" s="134">
        <v>35312.67</v>
      </c>
      <c r="R112" s="134">
        <v>7277.86</v>
      </c>
      <c r="S112" s="137">
        <f t="shared" si="47"/>
        <v>1153627.9500000002</v>
      </c>
      <c r="T112" s="41"/>
    </row>
    <row r="113" spans="1:20" ht="20.100000000000001" customHeight="1" x14ac:dyDescent="0.15">
      <c r="A113" s="94" t="s">
        <v>180</v>
      </c>
      <c r="B113" s="106"/>
      <c r="C113" s="106"/>
      <c r="D113" s="44" t="s">
        <v>19</v>
      </c>
      <c r="E113" s="134">
        <v>3522.78</v>
      </c>
      <c r="F113" s="134">
        <v>0</v>
      </c>
      <c r="G113" s="134">
        <v>4289768.2699999996</v>
      </c>
      <c r="H113" s="134">
        <v>286839.67</v>
      </c>
      <c r="I113" s="134">
        <v>139466.29999999999</v>
      </c>
      <c r="J113" s="134">
        <v>5204211.79</v>
      </c>
      <c r="K113" s="134">
        <v>26160.26</v>
      </c>
      <c r="L113" s="134">
        <v>0</v>
      </c>
      <c r="M113" s="134">
        <v>0</v>
      </c>
      <c r="N113" s="159">
        <v>0</v>
      </c>
      <c r="O113" s="134">
        <v>237736.52</v>
      </c>
      <c r="P113" s="134">
        <v>11475.44</v>
      </c>
      <c r="Q113" s="134">
        <v>108912.03</v>
      </c>
      <c r="R113" s="134">
        <v>31593.71</v>
      </c>
      <c r="S113" s="137">
        <f t="shared" si="47"/>
        <v>10339686.769999998</v>
      </c>
      <c r="T113" s="41"/>
    </row>
    <row r="114" spans="1:20" ht="20.100000000000001" customHeight="1" x14ac:dyDescent="0.15">
      <c r="A114" s="94" t="s">
        <v>181</v>
      </c>
      <c r="B114" s="106"/>
      <c r="C114" s="106"/>
      <c r="D114" s="44" t="s">
        <v>36</v>
      </c>
      <c r="E114" s="134">
        <v>0</v>
      </c>
      <c r="F114" s="134">
        <v>0</v>
      </c>
      <c r="G114" s="134">
        <v>697598.64</v>
      </c>
      <c r="H114" s="134">
        <v>19827.34</v>
      </c>
      <c r="I114" s="134">
        <v>106259.79</v>
      </c>
      <c r="J114" s="134">
        <v>1198545.74</v>
      </c>
      <c r="K114" s="134">
        <v>0</v>
      </c>
      <c r="L114" s="134">
        <v>0</v>
      </c>
      <c r="M114" s="134">
        <v>0</v>
      </c>
      <c r="N114" s="159">
        <v>0</v>
      </c>
      <c r="O114" s="134">
        <v>0</v>
      </c>
      <c r="P114" s="134">
        <v>615.46</v>
      </c>
      <c r="Q114" s="134">
        <v>8035.51</v>
      </c>
      <c r="R114" s="134">
        <v>1806.77</v>
      </c>
      <c r="S114" s="137">
        <f t="shared" si="47"/>
        <v>2032689.25</v>
      </c>
      <c r="T114" s="41"/>
    </row>
    <row r="115" spans="1:20" ht="20.100000000000001" customHeight="1" x14ac:dyDescent="0.15">
      <c r="A115" s="94" t="s">
        <v>182</v>
      </c>
      <c r="B115" s="106"/>
      <c r="C115" s="106"/>
      <c r="D115" s="44" t="s">
        <v>233</v>
      </c>
      <c r="E115" s="134">
        <v>814129.18</v>
      </c>
      <c r="F115" s="134">
        <v>17605.849999999999</v>
      </c>
      <c r="G115" s="134">
        <v>730153.59</v>
      </c>
      <c r="H115" s="134">
        <v>53761.21</v>
      </c>
      <c r="I115" s="134">
        <v>478169.08</v>
      </c>
      <c r="J115" s="134">
        <v>2523254.19</v>
      </c>
      <c r="K115" s="134">
        <v>37650.26</v>
      </c>
      <c r="L115" s="134">
        <v>119679.33</v>
      </c>
      <c r="M115" s="134">
        <v>0</v>
      </c>
      <c r="N115" s="159">
        <v>0</v>
      </c>
      <c r="O115" s="134">
        <v>7922.58</v>
      </c>
      <c r="P115" s="134">
        <v>9447.91</v>
      </c>
      <c r="Q115" s="134">
        <v>107502.35</v>
      </c>
      <c r="R115" s="134">
        <v>19405.189999999999</v>
      </c>
      <c r="S115" s="137">
        <f t="shared" si="47"/>
        <v>4918680.72</v>
      </c>
      <c r="T115" s="41"/>
    </row>
    <row r="116" spans="1:20" ht="20.100000000000001" customHeight="1" x14ac:dyDescent="0.15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55807.88</v>
      </c>
      <c r="H116" s="134">
        <v>174347.62</v>
      </c>
      <c r="I116" s="134">
        <v>86336.08</v>
      </c>
      <c r="J116" s="134">
        <v>0</v>
      </c>
      <c r="K116" s="134">
        <v>0</v>
      </c>
      <c r="L116" s="134">
        <v>0</v>
      </c>
      <c r="M116" s="134">
        <v>0</v>
      </c>
      <c r="N116" s="159">
        <v>0</v>
      </c>
      <c r="O116" s="134">
        <v>5745.26</v>
      </c>
      <c r="P116" s="134">
        <v>233.5</v>
      </c>
      <c r="Q116" s="134">
        <v>2611.54</v>
      </c>
      <c r="R116" s="134">
        <v>752.42</v>
      </c>
      <c r="S116" s="137">
        <f t="shared" si="47"/>
        <v>325834.3</v>
      </c>
      <c r="T116" s="41"/>
    </row>
    <row r="117" spans="1:20" x14ac:dyDescent="0.15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113.29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0.45</v>
      </c>
      <c r="Q117" s="134">
        <v>5.04</v>
      </c>
      <c r="R117" s="134">
        <v>1.2</v>
      </c>
      <c r="S117" s="137">
        <f>SUM(E117:R117)</f>
        <v>119.98000000000002</v>
      </c>
      <c r="T117" s="41"/>
    </row>
    <row r="118" spans="1:20" s="39" customFormat="1" ht="22.5" customHeight="1" x14ac:dyDescent="0.15">
      <c r="A118" s="128">
        <v>39999</v>
      </c>
      <c r="B118" s="124"/>
      <c r="C118" s="123"/>
      <c r="D118" s="129" t="s">
        <v>33</v>
      </c>
      <c r="E118" s="137">
        <f>SUM(E101,E106,E112,E113,E114,E115,E116,E117)</f>
        <v>16905414.030000001</v>
      </c>
      <c r="F118" s="137">
        <f t="shared" ref="F118:R118" si="51">SUM(F101,F106,F112,F113,F114,F115,F116,F117)</f>
        <v>551816.89</v>
      </c>
      <c r="G118" s="137">
        <f t="shared" si="51"/>
        <v>174727663.65000004</v>
      </c>
      <c r="H118" s="137">
        <f t="shared" si="51"/>
        <v>14400759.879999997</v>
      </c>
      <c r="I118" s="137">
        <f t="shared" si="51"/>
        <v>38412420.149999991</v>
      </c>
      <c r="J118" s="137">
        <f t="shared" si="51"/>
        <v>112595740.06</v>
      </c>
      <c r="K118" s="137">
        <f t="shared" si="51"/>
        <v>644536.29</v>
      </c>
      <c r="L118" s="137">
        <f t="shared" si="51"/>
        <v>13882691.9</v>
      </c>
      <c r="M118" s="137">
        <f t="shared" si="51"/>
        <v>4082691.93</v>
      </c>
      <c r="N118" s="148">
        <f t="shared" ref="N118" si="52">SUM(N101,N106,N112,N113,N114,N115,N116,N117)</f>
        <v>0</v>
      </c>
      <c r="O118" s="137">
        <f t="shared" si="51"/>
        <v>7560237.2299999995</v>
      </c>
      <c r="P118" s="137">
        <f t="shared" si="51"/>
        <v>490085.76</v>
      </c>
      <c r="Q118" s="137">
        <f t="shared" si="51"/>
        <v>4946553.5299999993</v>
      </c>
      <c r="R118" s="137">
        <f t="shared" si="51"/>
        <v>1425991.5599999998</v>
      </c>
      <c r="S118" s="137">
        <f t="shared" si="47"/>
        <v>390626602.86000001</v>
      </c>
      <c r="T118" s="108"/>
    </row>
    <row r="119" spans="1:20" s="39" customFormat="1" ht="22.5" customHeight="1" x14ac:dyDescent="0.15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15">
      <c r="A120" s="128">
        <v>49999</v>
      </c>
      <c r="B120" s="124"/>
      <c r="C120" s="123"/>
      <c r="D120" s="130" t="s">
        <v>34</v>
      </c>
      <c r="E120" s="145">
        <f>SUM(E27,E99,E118,E119)</f>
        <v>117425188.65000002</v>
      </c>
      <c r="F120" s="145">
        <f t="shared" ref="F120:R120" si="53">SUM(F27,F99,F118,F119)</f>
        <v>1257543.7800000003</v>
      </c>
      <c r="G120" s="145">
        <f t="shared" si="53"/>
        <v>457193218.01000005</v>
      </c>
      <c r="H120" s="145">
        <f t="shared" si="53"/>
        <v>28324775.139999993</v>
      </c>
      <c r="I120" s="145">
        <f t="shared" si="53"/>
        <v>66412373.86999999</v>
      </c>
      <c r="J120" s="145">
        <f t="shared" si="53"/>
        <v>197823129.53999999</v>
      </c>
      <c r="K120" s="145">
        <f t="shared" si="53"/>
        <v>1025892.9500000001</v>
      </c>
      <c r="L120" s="145">
        <f t="shared" si="53"/>
        <v>27226830.120000005</v>
      </c>
      <c r="M120" s="145">
        <f t="shared" si="53"/>
        <v>13579265.09</v>
      </c>
      <c r="N120" s="152">
        <f t="shared" ref="N120" si="54">SUM(N27,N99,N118,N119)</f>
        <v>0</v>
      </c>
      <c r="O120" s="145">
        <f t="shared" si="53"/>
        <v>21773126.169999998</v>
      </c>
      <c r="P120" s="145">
        <f t="shared" si="53"/>
        <v>884523.14999999991</v>
      </c>
      <c r="Q120" s="145">
        <f t="shared" si="53"/>
        <v>10063349.18</v>
      </c>
      <c r="R120" s="145">
        <f t="shared" si="53"/>
        <v>2900593.78</v>
      </c>
      <c r="S120" s="145">
        <f>SUM(E120:R120)</f>
        <v>945889809.42999995</v>
      </c>
      <c r="T120" s="108"/>
    </row>
    <row r="121" spans="1:20" x14ac:dyDescent="0.15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0YpDOneqlUBxEnoMxTda/mjIoEJo+5GDQK9Foo2Wicflpc5ad91pfT/YXdVgGCuY8ksM2LQXmVQvRGxpN6jKig==" saltValue="ZwjMNUSGCa587O6j+rysVg==" spinCount="100000" sheet="1" objects="1" scenarios="1"/>
  <mergeCells count="19">
    <mergeCell ref="A1:S1"/>
    <mergeCell ref="D2:H2"/>
    <mergeCell ref="J2:P2"/>
    <mergeCell ref="H4:H5"/>
    <mergeCell ref="D7:D8"/>
    <mergeCell ref="E7:F7"/>
    <mergeCell ref="G7:I7"/>
    <mergeCell ref="O7:O8"/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2021</formula1>
      <formula2>2021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47" firstPageNumber="127" fitToHeight="5" orientation="landscape" useFirstPageNumber="1" r:id="rId1"/>
  <headerFooter alignWithMargins="0">
    <oddHeader>&amp;L&amp;"Arial,Grassetto"MINISTERO DELLA SALUTE
Direzione Generale della Programmazione Sanitaria
Direzione Generale della Digitalizzazione, del Sistema Informativo Sanitario e della Statistica
&amp;CASL FROSINONE - MODELLO LA CONSUNTIVO 2021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0"/>
  <sheetViews>
    <sheetView showGridLines="0" zoomScale="85" zoomScaleNormal="85" zoomScaleSheetLayoutView="80" workbookViewId="0">
      <selection activeCell="F120" sqref="F120:M120"/>
    </sheetView>
  </sheetViews>
  <sheetFormatPr defaultColWidth="9.16796875" defaultRowHeight="13.5" x14ac:dyDescent="0.15"/>
  <cols>
    <col min="1" max="1" width="7.8203125" style="68" bestFit="1" customWidth="1"/>
    <col min="2" max="2" width="6.203125" style="68" bestFit="1" customWidth="1"/>
    <col min="3" max="3" width="5.52734375" style="68" bestFit="1" customWidth="1"/>
    <col min="4" max="4" width="62.9765625" style="69" customWidth="1"/>
    <col min="5" max="5" width="15.640625" style="70" customWidth="1"/>
    <col min="6" max="6" width="16.31640625" style="70" customWidth="1"/>
    <col min="7" max="7" width="17.6640625" style="70" customWidth="1"/>
    <col min="8" max="13" width="16.31640625" style="70" customWidth="1"/>
    <col min="14" max="16384" width="9.16796875" style="56"/>
  </cols>
  <sheetData>
    <row r="1" spans="1:13" ht="35.25" customHeight="1" thickBot="1" x14ac:dyDescent="0.2">
      <c r="A1" s="54"/>
      <c r="B1" s="55"/>
      <c r="C1" s="55"/>
      <c r="D1" s="201" t="s">
        <v>195</v>
      </c>
      <c r="E1" s="201"/>
      <c r="F1" s="201"/>
      <c r="G1" s="201"/>
      <c r="H1" s="201"/>
      <c r="I1" s="201"/>
      <c r="J1" s="201"/>
      <c r="K1" s="201"/>
      <c r="L1" s="201"/>
      <c r="M1" s="202"/>
    </row>
    <row r="2" spans="1:13" s="72" customFormat="1" ht="21" customHeight="1" thickBot="1" x14ac:dyDescent="0.25">
      <c r="A2" s="207" t="s">
        <v>0</v>
      </c>
      <c r="B2" s="208"/>
      <c r="C2" s="208"/>
      <c r="D2" s="189"/>
      <c r="E2" s="209"/>
      <c r="F2" s="188" t="s">
        <v>1</v>
      </c>
      <c r="G2" s="189"/>
      <c r="H2" s="189"/>
      <c r="I2" s="189"/>
      <c r="J2" s="189"/>
      <c r="K2" s="189"/>
      <c r="L2" s="189"/>
      <c r="M2" s="71"/>
    </row>
    <row r="3" spans="1:13" s="72" customFormat="1" ht="18.75" customHeight="1" thickBot="1" x14ac:dyDescent="0.2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 x14ac:dyDescent="0.25">
      <c r="A4" s="79" t="s">
        <v>2</v>
      </c>
      <c r="B4" s="57">
        <v>120</v>
      </c>
      <c r="C4" s="74"/>
      <c r="D4" s="80" t="s">
        <v>38</v>
      </c>
      <c r="E4" s="147">
        <f>'Modello LA'!G4</f>
        <v>120112</v>
      </c>
      <c r="F4" s="81" t="s">
        <v>3</v>
      </c>
      <c r="G4" s="82"/>
      <c r="H4" s="82"/>
      <c r="I4" s="82"/>
      <c r="J4" s="83"/>
      <c r="K4" s="83"/>
      <c r="L4" s="75"/>
      <c r="M4" s="84">
        <v>2021</v>
      </c>
    </row>
    <row r="5" spans="1:13" s="72" customFormat="1" ht="12" customHeight="1" thickBot="1" x14ac:dyDescent="0.2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2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 x14ac:dyDescent="0.15">
      <c r="A7" s="190"/>
      <c r="B7" s="191"/>
      <c r="C7" s="191"/>
      <c r="D7" s="195" t="s">
        <v>4</v>
      </c>
      <c r="E7" s="205" t="s">
        <v>251</v>
      </c>
      <c r="F7" s="197" t="s">
        <v>255</v>
      </c>
      <c r="G7" s="199" t="s">
        <v>256</v>
      </c>
      <c r="H7" s="199" t="s">
        <v>244</v>
      </c>
      <c r="I7" s="199" t="s">
        <v>245</v>
      </c>
      <c r="J7" s="199" t="s">
        <v>241</v>
      </c>
      <c r="K7" s="203" t="s">
        <v>242</v>
      </c>
      <c r="L7" s="199" t="s">
        <v>243</v>
      </c>
      <c r="M7" s="199" t="s">
        <v>257</v>
      </c>
    </row>
    <row r="8" spans="1:13" ht="82.5" customHeight="1" thickBot="1" x14ac:dyDescent="0.2">
      <c r="A8" s="192"/>
      <c r="B8" s="193"/>
      <c r="C8" s="194"/>
      <c r="D8" s="196"/>
      <c r="E8" s="206"/>
      <c r="F8" s="198"/>
      <c r="G8" s="200"/>
      <c r="H8" s="200"/>
      <c r="I8" s="200"/>
      <c r="J8" s="200"/>
      <c r="K8" s="204"/>
      <c r="L8" s="200"/>
      <c r="M8" s="200"/>
    </row>
    <row r="9" spans="1:13" s="62" customFormat="1" ht="20.100000000000001" customHeight="1" x14ac:dyDescent="0.15">
      <c r="A9" s="186" t="s">
        <v>29</v>
      </c>
      <c r="B9" s="186"/>
      <c r="C9" s="186"/>
      <c r="D9" s="186"/>
      <c r="E9" s="186"/>
      <c r="F9" s="186"/>
      <c r="G9" s="186"/>
      <c r="H9" s="186"/>
      <c r="I9" s="186"/>
      <c r="J9" s="187"/>
      <c r="K9" s="187"/>
      <c r="L9" s="187"/>
    </row>
    <row r="10" spans="1:13" ht="24.75" x14ac:dyDescent="0.15">
      <c r="A10" s="109" t="s">
        <v>39</v>
      </c>
      <c r="B10" s="110"/>
      <c r="C10" s="110"/>
      <c r="D10" s="63" t="s">
        <v>40</v>
      </c>
      <c r="E10" s="138">
        <f>'Modello LA'!S10</f>
        <v>11789628.49</v>
      </c>
      <c r="F10" s="139">
        <f>SUM(F11:F12)</f>
        <v>0</v>
      </c>
      <c r="G10" s="139">
        <f t="shared" ref="G10:M10" si="0">SUM(G11:G12)</f>
        <v>0</v>
      </c>
      <c r="H10" s="139">
        <f t="shared" si="0"/>
        <v>0</v>
      </c>
      <c r="I10" s="139">
        <f t="shared" si="0"/>
        <v>0</v>
      </c>
      <c r="J10" s="139">
        <f t="shared" si="0"/>
        <v>120926.60999999999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ht="14.25" x14ac:dyDescent="0.15">
      <c r="A11" s="109"/>
      <c r="B11" s="111" t="s">
        <v>41</v>
      </c>
      <c r="C11" s="110"/>
      <c r="D11" s="92" t="s">
        <v>42</v>
      </c>
      <c r="E11" s="137">
        <f>'Modello LA'!S11</f>
        <v>11140874.029999999</v>
      </c>
      <c r="F11" s="134">
        <v>0</v>
      </c>
      <c r="G11" s="134">
        <v>0</v>
      </c>
      <c r="H11" s="134">
        <v>0</v>
      </c>
      <c r="I11" s="134">
        <v>0</v>
      </c>
      <c r="J11" s="134">
        <v>70002.929999999993</v>
      </c>
      <c r="K11" s="134">
        <v>0</v>
      </c>
      <c r="L11" s="134">
        <v>0</v>
      </c>
      <c r="M11" s="134">
        <v>0</v>
      </c>
    </row>
    <row r="12" spans="1:13" ht="21" x14ac:dyDescent="0.15">
      <c r="A12" s="109"/>
      <c r="B12" s="111" t="s">
        <v>43</v>
      </c>
      <c r="C12" s="110"/>
      <c r="D12" s="92" t="s">
        <v>44</v>
      </c>
      <c r="E12" s="137">
        <f>'Modello LA'!S12</f>
        <v>648754.46000000008</v>
      </c>
      <c r="F12" s="134">
        <v>0</v>
      </c>
      <c r="G12" s="134">
        <v>0</v>
      </c>
      <c r="H12" s="134">
        <v>0</v>
      </c>
      <c r="I12" s="134">
        <v>0</v>
      </c>
      <c r="J12" s="134">
        <v>50923.68</v>
      </c>
      <c r="K12" s="134">
        <v>0</v>
      </c>
      <c r="L12" s="134">
        <v>0</v>
      </c>
      <c r="M12" s="134">
        <v>0</v>
      </c>
    </row>
    <row r="13" spans="1:13" ht="14.25" x14ac:dyDescent="0.15">
      <c r="A13" s="109" t="s">
        <v>45</v>
      </c>
      <c r="B13" s="110"/>
      <c r="C13" s="110"/>
      <c r="D13" s="63" t="s">
        <v>46</v>
      </c>
      <c r="E13" s="137">
        <f>'Modello LA'!S13</f>
        <v>3777588.8299999996</v>
      </c>
      <c r="F13" s="134">
        <v>0</v>
      </c>
      <c r="G13" s="134">
        <v>0</v>
      </c>
      <c r="H13" s="134">
        <v>0</v>
      </c>
      <c r="I13" s="134">
        <v>0</v>
      </c>
      <c r="J13" s="134">
        <v>53531.64</v>
      </c>
      <c r="K13" s="134">
        <v>0</v>
      </c>
      <c r="L13" s="134">
        <v>0</v>
      </c>
      <c r="M13" s="134">
        <v>0</v>
      </c>
    </row>
    <row r="14" spans="1:13" ht="24.75" x14ac:dyDescent="0.15">
      <c r="A14" s="109" t="s">
        <v>47</v>
      </c>
      <c r="B14" s="110"/>
      <c r="C14" s="110"/>
      <c r="D14" s="63" t="s">
        <v>48</v>
      </c>
      <c r="E14" s="137">
        <f>'Modello LA'!S14</f>
        <v>4862523.330000001</v>
      </c>
      <c r="F14" s="134">
        <v>0</v>
      </c>
      <c r="G14" s="134">
        <v>0</v>
      </c>
      <c r="H14" s="134">
        <v>0</v>
      </c>
      <c r="I14" s="134">
        <v>0</v>
      </c>
      <c r="J14" s="134">
        <v>56825.9</v>
      </c>
      <c r="K14" s="134">
        <v>0</v>
      </c>
      <c r="L14" s="134">
        <v>0</v>
      </c>
      <c r="M14" s="134">
        <v>0</v>
      </c>
    </row>
    <row r="15" spans="1:13" ht="14.25" x14ac:dyDescent="0.15">
      <c r="A15" s="109" t="s">
        <v>49</v>
      </c>
      <c r="B15" s="110"/>
      <c r="C15" s="110"/>
      <c r="D15" s="63" t="s">
        <v>50</v>
      </c>
      <c r="E15" s="137">
        <f>'Modello LA'!S15</f>
        <v>7097712.9700000007</v>
      </c>
      <c r="F15" s="134">
        <v>0</v>
      </c>
      <c r="G15" s="134">
        <v>0</v>
      </c>
      <c r="H15" s="134">
        <v>0</v>
      </c>
      <c r="I15" s="134">
        <v>0</v>
      </c>
      <c r="J15" s="134">
        <v>79336.639999999999</v>
      </c>
      <c r="K15" s="134">
        <v>0</v>
      </c>
      <c r="L15" s="134">
        <v>0</v>
      </c>
      <c r="M15" s="134">
        <v>0</v>
      </c>
    </row>
    <row r="16" spans="1:13" ht="14.25" x14ac:dyDescent="0.15">
      <c r="A16" s="109" t="s">
        <v>51</v>
      </c>
      <c r="B16" s="110"/>
      <c r="C16" s="110"/>
      <c r="D16" s="63" t="s">
        <v>52</v>
      </c>
      <c r="E16" s="137">
        <f>'Modello LA'!S16</f>
        <v>4043435.9199999995</v>
      </c>
      <c r="F16" s="134">
        <v>0</v>
      </c>
      <c r="G16" s="134">
        <v>0</v>
      </c>
      <c r="H16" s="134">
        <v>0</v>
      </c>
      <c r="I16" s="134">
        <v>0</v>
      </c>
      <c r="J16" s="134">
        <v>59845.63</v>
      </c>
      <c r="K16" s="134">
        <v>0</v>
      </c>
      <c r="L16" s="134">
        <v>0</v>
      </c>
      <c r="M16" s="134">
        <v>0</v>
      </c>
    </row>
    <row r="17" spans="1:20" ht="37.5" x14ac:dyDescent="0.15">
      <c r="A17" s="112" t="s">
        <v>53</v>
      </c>
      <c r="B17" s="110"/>
      <c r="C17" s="110"/>
      <c r="D17" s="63" t="s">
        <v>54</v>
      </c>
      <c r="E17" s="138">
        <f>'Modello LA'!S17</f>
        <v>2230619.7000000002</v>
      </c>
      <c r="F17" s="139">
        <f>SUM(F18,F22)</f>
        <v>0</v>
      </c>
      <c r="G17" s="139">
        <f t="shared" ref="G17:M17" si="1">SUM(G18,G22)</f>
        <v>0</v>
      </c>
      <c r="H17" s="139">
        <f t="shared" si="1"/>
        <v>0</v>
      </c>
      <c r="I17" s="139">
        <f t="shared" si="1"/>
        <v>0</v>
      </c>
      <c r="J17" s="139">
        <f t="shared" si="1"/>
        <v>110629.33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ht="14.25" x14ac:dyDescent="0.15">
      <c r="A18" s="112"/>
      <c r="B18" s="111" t="s">
        <v>55</v>
      </c>
      <c r="C18" s="113"/>
      <c r="D18" s="92" t="s">
        <v>211</v>
      </c>
      <c r="E18" s="138">
        <f>'Modello LA'!S18</f>
        <v>1573122.7000000002</v>
      </c>
      <c r="F18" s="140">
        <f>SUM(F19:F21)</f>
        <v>0</v>
      </c>
      <c r="G18" s="140">
        <f t="shared" ref="G18:M18" si="2">SUM(G19:G21)</f>
        <v>0</v>
      </c>
      <c r="H18" s="140">
        <f t="shared" si="2"/>
        <v>0</v>
      </c>
      <c r="I18" s="140">
        <f t="shared" si="2"/>
        <v>0</v>
      </c>
      <c r="J18" s="140">
        <f t="shared" si="2"/>
        <v>77412.3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ht="14.25" x14ac:dyDescent="0.15">
      <c r="A19" s="112"/>
      <c r="B19" s="110"/>
      <c r="C19" s="113" t="s">
        <v>56</v>
      </c>
      <c r="D19" s="132" t="s">
        <v>57</v>
      </c>
      <c r="E19" s="137">
        <f>'Modello LA'!S19</f>
        <v>560401.16</v>
      </c>
      <c r="F19" s="134">
        <v>0</v>
      </c>
      <c r="G19" s="134">
        <v>0</v>
      </c>
      <c r="H19" s="134">
        <v>0</v>
      </c>
      <c r="I19" s="134">
        <v>0</v>
      </c>
      <c r="J19" s="134">
        <v>24704.25</v>
      </c>
      <c r="K19" s="134">
        <v>0</v>
      </c>
      <c r="L19" s="134">
        <v>0</v>
      </c>
      <c r="M19" s="134">
        <v>0</v>
      </c>
    </row>
    <row r="20" spans="1:20" ht="14.25" x14ac:dyDescent="0.15">
      <c r="A20" s="112"/>
      <c r="B20" s="110"/>
      <c r="C20" s="114" t="s">
        <v>58</v>
      </c>
      <c r="D20" s="132" t="s">
        <v>59</v>
      </c>
      <c r="E20" s="137">
        <f>'Modello LA'!S20</f>
        <v>502320.37</v>
      </c>
      <c r="F20" s="134">
        <v>0</v>
      </c>
      <c r="G20" s="134">
        <v>0</v>
      </c>
      <c r="H20" s="134">
        <v>0</v>
      </c>
      <c r="I20" s="134">
        <v>0</v>
      </c>
      <c r="J20" s="134">
        <v>23608.81</v>
      </c>
      <c r="K20" s="134">
        <v>0</v>
      </c>
      <c r="L20" s="134">
        <v>0</v>
      </c>
      <c r="M20" s="134">
        <v>0</v>
      </c>
    </row>
    <row r="21" spans="1:20" ht="14.25" x14ac:dyDescent="0.15">
      <c r="A21" s="112"/>
      <c r="B21" s="110"/>
      <c r="C21" s="114" t="s">
        <v>60</v>
      </c>
      <c r="D21" s="132" t="s">
        <v>61</v>
      </c>
      <c r="E21" s="137">
        <f>'Modello LA'!S21</f>
        <v>510401.17</v>
      </c>
      <c r="F21" s="134">
        <v>0</v>
      </c>
      <c r="G21" s="134">
        <v>0</v>
      </c>
      <c r="H21" s="134">
        <v>0</v>
      </c>
      <c r="I21" s="134">
        <v>0</v>
      </c>
      <c r="J21" s="134">
        <v>29099.24</v>
      </c>
      <c r="K21" s="134">
        <v>0</v>
      </c>
      <c r="L21" s="134">
        <v>0</v>
      </c>
      <c r="M21" s="134">
        <v>0</v>
      </c>
    </row>
    <row r="22" spans="1:20" ht="21" x14ac:dyDescent="0.15">
      <c r="A22" s="112"/>
      <c r="B22" s="111" t="s">
        <v>62</v>
      </c>
      <c r="C22" s="113"/>
      <c r="D22" s="92" t="s">
        <v>63</v>
      </c>
      <c r="E22" s="138">
        <f>'Modello LA'!S22</f>
        <v>657497</v>
      </c>
      <c r="F22" s="140">
        <f>SUM(F23:F24)</f>
        <v>0</v>
      </c>
      <c r="G22" s="140">
        <f t="shared" ref="G22:L22" si="3">SUM(G23:G24)</f>
        <v>0</v>
      </c>
      <c r="H22" s="140">
        <f t="shared" si="3"/>
        <v>0</v>
      </c>
      <c r="I22" s="140">
        <f t="shared" si="3"/>
        <v>0</v>
      </c>
      <c r="J22" s="140">
        <f t="shared" si="3"/>
        <v>33217.03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ht="14.25" x14ac:dyDescent="0.15">
      <c r="A23" s="115"/>
      <c r="B23" s="114"/>
      <c r="C23" s="114" t="s">
        <v>185</v>
      </c>
      <c r="D23" s="132" t="s">
        <v>190</v>
      </c>
      <c r="E23" s="137">
        <f>'Modello LA'!S23</f>
        <v>264509.45</v>
      </c>
      <c r="F23" s="134">
        <v>0</v>
      </c>
      <c r="G23" s="134">
        <v>0</v>
      </c>
      <c r="H23" s="134">
        <v>0</v>
      </c>
      <c r="I23" s="134">
        <v>0</v>
      </c>
      <c r="J23" s="134">
        <v>12627.95</v>
      </c>
      <c r="K23" s="134">
        <v>0</v>
      </c>
      <c r="L23" s="134">
        <v>0</v>
      </c>
      <c r="M23" s="134">
        <v>0</v>
      </c>
    </row>
    <row r="24" spans="1:20" ht="14.25" x14ac:dyDescent="0.15">
      <c r="A24" s="115"/>
      <c r="B24" s="114"/>
      <c r="C24" s="114" t="s">
        <v>187</v>
      </c>
      <c r="D24" s="132" t="s">
        <v>186</v>
      </c>
      <c r="E24" s="137">
        <f>'Modello LA'!S24</f>
        <v>392987.55</v>
      </c>
      <c r="F24" s="134">
        <v>0</v>
      </c>
      <c r="G24" s="134">
        <v>0</v>
      </c>
      <c r="H24" s="134">
        <v>0</v>
      </c>
      <c r="I24" s="134">
        <v>0</v>
      </c>
      <c r="J24" s="134">
        <v>20589.080000000002</v>
      </c>
      <c r="K24" s="134">
        <v>0</v>
      </c>
      <c r="L24" s="134">
        <v>0</v>
      </c>
      <c r="M24" s="134">
        <v>0</v>
      </c>
    </row>
    <row r="25" spans="1:20" ht="14.25" x14ac:dyDescent="0.15">
      <c r="A25" s="112" t="s">
        <v>64</v>
      </c>
      <c r="B25" s="110"/>
      <c r="C25" s="110"/>
      <c r="D25" s="63" t="s">
        <v>65</v>
      </c>
      <c r="E25" s="137">
        <f>'Modello LA'!S25</f>
        <v>2885256.37</v>
      </c>
      <c r="F25" s="134">
        <v>0</v>
      </c>
      <c r="G25" s="134">
        <v>0</v>
      </c>
      <c r="H25" s="134">
        <v>0</v>
      </c>
      <c r="I25" s="134">
        <v>0</v>
      </c>
      <c r="J25" s="134">
        <v>40876.199999999997</v>
      </c>
      <c r="K25" s="134">
        <v>0</v>
      </c>
      <c r="L25" s="134">
        <v>0</v>
      </c>
      <c r="M25" s="134">
        <v>0</v>
      </c>
    </row>
    <row r="26" spans="1:20" ht="14.25" x14ac:dyDescent="0.15">
      <c r="A26" s="112" t="s">
        <v>188</v>
      </c>
      <c r="B26" s="110"/>
      <c r="C26" s="110"/>
      <c r="D26" s="63" t="s">
        <v>189</v>
      </c>
      <c r="E26" s="137">
        <f>'Modello LA'!S26</f>
        <v>2205813.7199999997</v>
      </c>
      <c r="F26" s="134">
        <v>0</v>
      </c>
      <c r="G26" s="134">
        <v>0</v>
      </c>
      <c r="H26" s="134">
        <v>0</v>
      </c>
      <c r="I26" s="134">
        <v>0</v>
      </c>
      <c r="J26" s="134">
        <v>27177.599999999999</v>
      </c>
      <c r="K26" s="134">
        <v>0</v>
      </c>
      <c r="L26" s="134">
        <v>0</v>
      </c>
      <c r="M26" s="134">
        <v>0</v>
      </c>
    </row>
    <row r="27" spans="1:20" s="39" customFormat="1" ht="24.95" customHeight="1" x14ac:dyDescent="0.15">
      <c r="A27" s="128">
        <v>19999</v>
      </c>
      <c r="B27" s="124"/>
      <c r="C27" s="123"/>
      <c r="D27" s="129" t="s">
        <v>221</v>
      </c>
      <c r="E27" s="145">
        <f>'Modello LA'!S27</f>
        <v>38892579.330000006</v>
      </c>
      <c r="F27" s="145">
        <f>SUM(F10,F13,F14,F15,F16,F17,F25,F26)</f>
        <v>0</v>
      </c>
      <c r="G27" s="145">
        <f t="shared" ref="G27:M27" si="4">SUM(G10,G13,G14,G15,G16,G17,G25,G26)</f>
        <v>0</v>
      </c>
      <c r="H27" s="145">
        <f t="shared" si="4"/>
        <v>0</v>
      </c>
      <c r="I27" s="145">
        <f t="shared" si="4"/>
        <v>0</v>
      </c>
      <c r="J27" s="145">
        <f t="shared" si="4"/>
        <v>549149.55000000005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15">
      <c r="A28" s="186" t="s">
        <v>30</v>
      </c>
      <c r="B28" s="186"/>
      <c r="C28" s="186"/>
      <c r="D28" s="186"/>
      <c r="E28" s="186"/>
      <c r="F28" s="186"/>
      <c r="G28" s="186"/>
      <c r="H28" s="186"/>
      <c r="I28" s="186"/>
      <c r="J28" s="187"/>
      <c r="K28" s="187"/>
      <c r="L28" s="187"/>
      <c r="M28" s="64"/>
    </row>
    <row r="29" spans="1:20" ht="14.25" x14ac:dyDescent="0.15">
      <c r="A29" s="109" t="s">
        <v>66</v>
      </c>
      <c r="B29" s="110"/>
      <c r="C29" s="110"/>
      <c r="D29" s="63" t="s">
        <v>21</v>
      </c>
      <c r="E29" s="138">
        <f>'Modello LA'!S29</f>
        <v>64404892.570000008</v>
      </c>
      <c r="F29" s="141">
        <f>SUM(F30,F37,F43)</f>
        <v>126082.66</v>
      </c>
      <c r="G29" s="141">
        <f t="shared" ref="G29:M29" si="5">SUM(G30,G37,G43)</f>
        <v>167577.26</v>
      </c>
      <c r="H29" s="141">
        <f t="shared" si="5"/>
        <v>0</v>
      </c>
      <c r="I29" s="141">
        <f t="shared" si="5"/>
        <v>0</v>
      </c>
      <c r="J29" s="141">
        <f t="shared" si="5"/>
        <v>0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ht="14.25" x14ac:dyDescent="0.15">
      <c r="A30" s="116"/>
      <c r="B30" s="111" t="s">
        <v>67</v>
      </c>
      <c r="C30" s="114"/>
      <c r="D30" s="92" t="s">
        <v>23</v>
      </c>
      <c r="E30" s="138">
        <f>'Modello LA'!S30</f>
        <v>43724528.649999999</v>
      </c>
      <c r="F30" s="142">
        <f>SUM(F31:F36)</f>
        <v>120988.42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0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ht="14.25" x14ac:dyDescent="0.15">
      <c r="A31" s="115"/>
      <c r="B31" s="114"/>
      <c r="C31" s="114" t="s">
        <v>68</v>
      </c>
      <c r="D31" s="132" t="s">
        <v>69</v>
      </c>
      <c r="E31" s="143">
        <f>'Modello LA'!S31</f>
        <v>43724528.649999999</v>
      </c>
      <c r="F31" s="134">
        <v>120988.42</v>
      </c>
      <c r="G31" s="134">
        <v>0</v>
      </c>
      <c r="H31" s="134">
        <v>0</v>
      </c>
      <c r="I31" s="134">
        <v>0</v>
      </c>
      <c r="J31" s="134">
        <v>0</v>
      </c>
      <c r="K31" s="134">
        <v>0</v>
      </c>
      <c r="L31" s="134">
        <v>0</v>
      </c>
      <c r="M31" s="134">
        <v>0</v>
      </c>
    </row>
    <row r="32" spans="1:20" ht="14.25" x14ac:dyDescent="0.15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</row>
    <row r="33" spans="1:13" ht="14.25" x14ac:dyDescent="0.15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</row>
    <row r="34" spans="1:13" ht="14.25" x14ac:dyDescent="0.15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</row>
    <row r="35" spans="1:13" ht="14.25" x14ac:dyDescent="0.15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</row>
    <row r="36" spans="1:13" ht="14.25" x14ac:dyDescent="0.15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ht="14.25" x14ac:dyDescent="0.15">
      <c r="A37" s="116"/>
      <c r="B37" s="111" t="s">
        <v>78</v>
      </c>
      <c r="C37" s="114"/>
      <c r="D37" s="92" t="s">
        <v>24</v>
      </c>
      <c r="E37" s="144">
        <f>'Modello LA'!S37</f>
        <v>10570269.839999998</v>
      </c>
      <c r="F37" s="142">
        <f>SUM(F38:F42)</f>
        <v>5094.24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0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ht="14.25" x14ac:dyDescent="0.15">
      <c r="A38" s="115"/>
      <c r="B38" s="114"/>
      <c r="C38" s="114" t="s">
        <v>79</v>
      </c>
      <c r="D38" s="132" t="s">
        <v>80</v>
      </c>
      <c r="E38" s="143">
        <f>'Modello LA'!S38</f>
        <v>10570269.839999998</v>
      </c>
      <c r="F38" s="134">
        <v>5094.24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</row>
    <row r="39" spans="1:13" ht="14.25" x14ac:dyDescent="0.15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</row>
    <row r="40" spans="1:13" ht="14.25" x14ac:dyDescent="0.15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</row>
    <row r="41" spans="1:13" ht="14.25" x14ac:dyDescent="0.15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</row>
    <row r="42" spans="1:13" ht="14.25" x14ac:dyDescent="0.15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ht="14.25" x14ac:dyDescent="0.15">
      <c r="A43" s="116"/>
      <c r="B43" s="111" t="s">
        <v>87</v>
      </c>
      <c r="C43" s="114"/>
      <c r="D43" s="92" t="s">
        <v>25</v>
      </c>
      <c r="E43" s="144">
        <f>'Modello LA'!S43</f>
        <v>10110094.08</v>
      </c>
      <c r="F43" s="142">
        <f>SUM(F44:F45)</f>
        <v>0</v>
      </c>
      <c r="G43" s="142">
        <f t="shared" ref="G43:M43" si="8">SUM(G44:G45)</f>
        <v>167577.26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ht="14.25" x14ac:dyDescent="0.15">
      <c r="A44" s="115"/>
      <c r="B44" s="114"/>
      <c r="C44" s="114" t="s">
        <v>88</v>
      </c>
      <c r="D44" s="132" t="s">
        <v>222</v>
      </c>
      <c r="E44" s="143">
        <f>'Modello LA'!S44</f>
        <v>8247063.2399999993</v>
      </c>
      <c r="F44" s="134">
        <v>0</v>
      </c>
      <c r="G44" s="134">
        <v>142440.67000000001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ht="14.25" x14ac:dyDescent="0.15">
      <c r="A45" s="109"/>
      <c r="B45" s="114"/>
      <c r="C45" s="114" t="s">
        <v>89</v>
      </c>
      <c r="D45" s="132" t="s">
        <v>197</v>
      </c>
      <c r="E45" s="143">
        <f>'Modello LA'!S45</f>
        <v>1863030.84</v>
      </c>
      <c r="F45" s="134">
        <v>0</v>
      </c>
      <c r="G45" s="134">
        <v>25136.59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4.25" x14ac:dyDescent="0.15">
      <c r="A46" s="109" t="s">
        <v>90</v>
      </c>
      <c r="B46" s="117"/>
      <c r="C46" s="114"/>
      <c r="D46" s="63" t="s">
        <v>22</v>
      </c>
      <c r="E46" s="143">
        <f>'Modello LA'!S46</f>
        <v>9776287.8199999966</v>
      </c>
      <c r="F46" s="134">
        <v>1273.55</v>
      </c>
      <c r="G46" s="134">
        <v>23.07</v>
      </c>
      <c r="H46" s="134">
        <v>0</v>
      </c>
      <c r="I46" s="134">
        <v>0</v>
      </c>
      <c r="J46" s="134">
        <v>0</v>
      </c>
      <c r="K46" s="134">
        <v>0</v>
      </c>
      <c r="L46" s="134">
        <v>0</v>
      </c>
      <c r="M46" s="134">
        <v>0</v>
      </c>
    </row>
    <row r="47" spans="1:13" ht="14.25" x14ac:dyDescent="0.15">
      <c r="A47" s="109" t="s">
        <v>91</v>
      </c>
      <c r="B47" s="114"/>
      <c r="C47" s="114"/>
      <c r="D47" s="63" t="s">
        <v>92</v>
      </c>
      <c r="E47" s="143">
        <f>'Modello LA'!S47</f>
        <v>207123.05999999994</v>
      </c>
      <c r="F47" s="134">
        <v>0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4.25" x14ac:dyDescent="0.15">
      <c r="A48" s="109" t="s">
        <v>93</v>
      </c>
      <c r="B48" s="114"/>
      <c r="C48" s="114"/>
      <c r="D48" s="63" t="s">
        <v>14</v>
      </c>
      <c r="E48" s="143">
        <f>'Modello LA'!S48</f>
        <v>4301105.08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  <c r="L48" s="134">
        <v>0</v>
      </c>
      <c r="M48" s="134">
        <v>0</v>
      </c>
    </row>
    <row r="49" spans="1:13" ht="14.25" x14ac:dyDescent="0.15">
      <c r="A49" s="109" t="s">
        <v>94</v>
      </c>
      <c r="B49" s="110"/>
      <c r="C49" s="110"/>
      <c r="D49" s="63" t="s">
        <v>15</v>
      </c>
      <c r="E49" s="144">
        <f>'Modello LA'!S49</f>
        <v>192832671.67000002</v>
      </c>
      <c r="F49" s="141">
        <f>SUM(F50:F51,F54)</f>
        <v>1541791.3900000001</v>
      </c>
      <c r="G49" s="141">
        <f t="shared" ref="G49:M49" si="9">SUM(G50:G51,G54)</f>
        <v>3273738.89</v>
      </c>
      <c r="H49" s="141">
        <f t="shared" si="9"/>
        <v>0</v>
      </c>
      <c r="I49" s="141">
        <f t="shared" si="9"/>
        <v>0</v>
      </c>
      <c r="J49" s="141">
        <f t="shared" si="9"/>
        <v>0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ht="14.25" x14ac:dyDescent="0.15">
      <c r="A50" s="118"/>
      <c r="B50" s="119" t="s">
        <v>95</v>
      </c>
      <c r="C50" s="113"/>
      <c r="D50" s="92" t="s">
        <v>96</v>
      </c>
      <c r="E50" s="143">
        <f>'Modello LA'!S50</f>
        <v>73905989.059999987</v>
      </c>
      <c r="F50" s="134">
        <v>611405.96</v>
      </c>
      <c r="G50" s="134">
        <v>543048.54</v>
      </c>
      <c r="H50" s="134">
        <v>0</v>
      </c>
      <c r="I50" s="134">
        <v>0</v>
      </c>
      <c r="J50" s="134">
        <v>0</v>
      </c>
      <c r="K50" s="134">
        <v>0</v>
      </c>
      <c r="L50" s="134">
        <v>0</v>
      </c>
      <c r="M50" s="134">
        <v>0</v>
      </c>
    </row>
    <row r="51" spans="1:13" ht="14.25" x14ac:dyDescent="0.15">
      <c r="A51" s="118"/>
      <c r="B51" s="119" t="s">
        <v>97</v>
      </c>
      <c r="C51" s="113"/>
      <c r="D51" s="92" t="s">
        <v>214</v>
      </c>
      <c r="E51" s="144">
        <f>'Modello LA'!S51</f>
        <v>76598297.930000007</v>
      </c>
      <c r="F51" s="142">
        <f>SUM(F52:F53)</f>
        <v>930385.43</v>
      </c>
      <c r="G51" s="142">
        <f t="shared" ref="G51:M51" si="10">SUM(G52:G53)</f>
        <v>2730690.35</v>
      </c>
      <c r="H51" s="142">
        <f t="shared" si="10"/>
        <v>0</v>
      </c>
      <c r="I51" s="142">
        <f t="shared" si="10"/>
        <v>0</v>
      </c>
      <c r="J51" s="142">
        <f t="shared" si="10"/>
        <v>0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ht="14.25" x14ac:dyDescent="0.15">
      <c r="A52" s="120"/>
      <c r="B52" s="113"/>
      <c r="C52" s="113" t="s">
        <v>98</v>
      </c>
      <c r="D52" s="132" t="s">
        <v>215</v>
      </c>
      <c r="E52" s="143">
        <f>'Modello LA'!S52</f>
        <v>51258439.390000008</v>
      </c>
      <c r="F52" s="134">
        <v>930385.43</v>
      </c>
      <c r="G52" s="134">
        <v>2730690.35</v>
      </c>
      <c r="H52" s="134">
        <v>0</v>
      </c>
      <c r="I52" s="134">
        <v>0</v>
      </c>
      <c r="J52" s="134">
        <v>0</v>
      </c>
      <c r="K52" s="134">
        <v>0</v>
      </c>
      <c r="L52" s="134">
        <v>0</v>
      </c>
      <c r="M52" s="134">
        <v>0</v>
      </c>
    </row>
    <row r="53" spans="1:13" ht="14.25" x14ac:dyDescent="0.15">
      <c r="A53" s="120"/>
      <c r="B53" s="113"/>
      <c r="C53" s="113" t="s">
        <v>191</v>
      </c>
      <c r="D53" s="132" t="s">
        <v>216</v>
      </c>
      <c r="E53" s="143">
        <f>'Modello LA'!S53</f>
        <v>25339858.539999995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  <c r="L53" s="134">
        <v>0</v>
      </c>
      <c r="M53" s="134">
        <v>0</v>
      </c>
    </row>
    <row r="54" spans="1:13" ht="14.25" x14ac:dyDescent="0.15">
      <c r="A54" s="120"/>
      <c r="B54" s="119" t="s">
        <v>99</v>
      </c>
      <c r="C54" s="113"/>
      <c r="D54" s="92" t="s">
        <v>217</v>
      </c>
      <c r="E54" s="143">
        <f>'Modello LA'!S54</f>
        <v>42328384.679999985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4.25" x14ac:dyDescent="0.15">
      <c r="A55" s="109" t="s">
        <v>100</v>
      </c>
      <c r="B55" s="110"/>
      <c r="C55" s="110"/>
      <c r="D55" s="63" t="s">
        <v>26</v>
      </c>
      <c r="E55" s="144">
        <f>'Modello LA'!S55</f>
        <v>27636469.660000008</v>
      </c>
      <c r="F55" s="141">
        <f>SUM(F56,F60)</f>
        <v>0</v>
      </c>
      <c r="G55" s="141">
        <f t="shared" ref="G55:M55" si="11">SUM(G56,G60)</f>
        <v>0</v>
      </c>
      <c r="H55" s="141">
        <f t="shared" si="11"/>
        <v>0</v>
      </c>
      <c r="I55" s="141">
        <f t="shared" si="11"/>
        <v>0</v>
      </c>
      <c r="J55" s="141">
        <f t="shared" si="11"/>
        <v>0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ht="14.25" x14ac:dyDescent="0.15">
      <c r="A56" s="118"/>
      <c r="B56" s="119" t="s">
        <v>101</v>
      </c>
      <c r="C56" s="113"/>
      <c r="D56" s="92" t="s">
        <v>102</v>
      </c>
      <c r="E56" s="144">
        <f>'Modello LA'!S56</f>
        <v>12626821.4</v>
      </c>
      <c r="F56" s="142">
        <f>SUM(F57,F58,F59)</f>
        <v>0</v>
      </c>
      <c r="G56" s="142">
        <f t="shared" ref="G56:M56" si="12">SUM(G57,G58,G59)</f>
        <v>0</v>
      </c>
      <c r="H56" s="142">
        <f t="shared" si="12"/>
        <v>0</v>
      </c>
      <c r="I56" s="142">
        <f t="shared" si="12"/>
        <v>0</v>
      </c>
      <c r="J56" s="142">
        <f t="shared" si="12"/>
        <v>0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14.25" x14ac:dyDescent="0.15">
      <c r="A57" s="118"/>
      <c r="B57" s="119"/>
      <c r="C57" s="113" t="s">
        <v>223</v>
      </c>
      <c r="D57" s="132" t="s">
        <v>104</v>
      </c>
      <c r="E57" s="143">
        <f>'Modello LA'!S57</f>
        <v>7452551.6499999985</v>
      </c>
      <c r="F57" s="134">
        <v>0</v>
      </c>
      <c r="G57" s="134">
        <v>0</v>
      </c>
      <c r="H57" s="134">
        <v>0</v>
      </c>
      <c r="I57" s="134">
        <v>0</v>
      </c>
      <c r="J57" s="134">
        <v>0</v>
      </c>
      <c r="K57" s="134">
        <v>0</v>
      </c>
      <c r="L57" s="134">
        <v>0</v>
      </c>
      <c r="M57" s="134">
        <v>0</v>
      </c>
    </row>
    <row r="58" spans="1:13" ht="14.25" x14ac:dyDescent="0.2">
      <c r="A58" s="121"/>
      <c r="B58" s="119"/>
      <c r="C58" s="113" t="s">
        <v>224</v>
      </c>
      <c r="D58" s="132" t="s">
        <v>105</v>
      </c>
      <c r="E58" s="143">
        <f>'Modello LA'!S58</f>
        <v>3211840.18</v>
      </c>
      <c r="F58" s="134">
        <v>0</v>
      </c>
      <c r="G58" s="134">
        <v>0</v>
      </c>
      <c r="H58" s="134">
        <v>0</v>
      </c>
      <c r="I58" s="134">
        <v>0</v>
      </c>
      <c r="J58" s="134">
        <v>0</v>
      </c>
      <c r="K58" s="134">
        <v>0</v>
      </c>
      <c r="L58" s="134">
        <v>0</v>
      </c>
      <c r="M58" s="134">
        <v>0</v>
      </c>
    </row>
    <row r="59" spans="1:13" ht="14.25" x14ac:dyDescent="0.2">
      <c r="A59" s="121"/>
      <c r="B59" s="119"/>
      <c r="C59" s="113" t="s">
        <v>225</v>
      </c>
      <c r="D59" s="132" t="s">
        <v>209</v>
      </c>
      <c r="E59" s="143">
        <f>'Modello LA'!S59</f>
        <v>1962429.57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  <c r="L59" s="134">
        <v>0</v>
      </c>
      <c r="M59" s="134">
        <v>0</v>
      </c>
    </row>
    <row r="60" spans="1:13" ht="14.25" x14ac:dyDescent="0.2">
      <c r="A60" s="121"/>
      <c r="B60" s="119" t="s">
        <v>103</v>
      </c>
      <c r="C60" s="122"/>
      <c r="D60" s="92" t="s">
        <v>106</v>
      </c>
      <c r="E60" s="143">
        <f>'Modello LA'!S60</f>
        <v>15009648.26</v>
      </c>
      <c r="F60" s="134">
        <v>0</v>
      </c>
      <c r="G60" s="134">
        <v>0</v>
      </c>
      <c r="H60" s="134">
        <v>0</v>
      </c>
      <c r="I60" s="134">
        <v>0</v>
      </c>
      <c r="J60" s="134">
        <v>0</v>
      </c>
      <c r="K60" s="134">
        <v>0</v>
      </c>
      <c r="L60" s="134">
        <v>0</v>
      </c>
      <c r="M60" s="134">
        <v>0</v>
      </c>
    </row>
    <row r="61" spans="1:13" ht="14.25" x14ac:dyDescent="0.15">
      <c r="A61" s="109" t="s">
        <v>107</v>
      </c>
      <c r="B61" s="110"/>
      <c r="C61" s="110"/>
      <c r="D61" s="63" t="s">
        <v>37</v>
      </c>
      <c r="E61" s="144">
        <f>'Modello LA'!S61</f>
        <v>108587308.46000001</v>
      </c>
      <c r="F61" s="141">
        <f>SUM(F62,F68,F74)</f>
        <v>2277165.96</v>
      </c>
      <c r="G61" s="141">
        <f t="shared" ref="G61:M61" si="13">SUM(G62,G68,G74)</f>
        <v>10781196.649999999</v>
      </c>
      <c r="H61" s="141">
        <f t="shared" si="13"/>
        <v>0</v>
      </c>
      <c r="I61" s="141">
        <f t="shared" si="13"/>
        <v>0</v>
      </c>
      <c r="J61" s="141">
        <f t="shared" si="13"/>
        <v>1150708.04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ht="14.25" x14ac:dyDescent="0.15">
      <c r="A62" s="118"/>
      <c r="B62" s="119" t="s">
        <v>108</v>
      </c>
      <c r="C62" s="113"/>
      <c r="D62" s="92" t="s">
        <v>109</v>
      </c>
      <c r="E62" s="144">
        <f>'Modello LA'!S62</f>
        <v>77512614.180000007</v>
      </c>
      <c r="F62" s="142">
        <f>SUM(F63:F67)</f>
        <v>1696488.63</v>
      </c>
      <c r="G62" s="142">
        <f t="shared" ref="G62:M62" si="14">SUM(G63:G67)</f>
        <v>7987041.0399999991</v>
      </c>
      <c r="H62" s="142">
        <f t="shared" si="14"/>
        <v>0</v>
      </c>
      <c r="I62" s="142">
        <f t="shared" si="14"/>
        <v>0</v>
      </c>
      <c r="J62" s="142">
        <f t="shared" si="14"/>
        <v>870970.82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14.25" x14ac:dyDescent="0.15">
      <c r="A63" s="120"/>
      <c r="B63" s="113"/>
      <c r="C63" s="113" t="s">
        <v>110</v>
      </c>
      <c r="D63" s="132" t="s">
        <v>111</v>
      </c>
      <c r="E63" s="143">
        <f>'Modello LA'!S63</f>
        <v>27131730.129999995</v>
      </c>
      <c r="F63" s="134">
        <v>170787.44</v>
      </c>
      <c r="G63" s="134">
        <v>793063.19</v>
      </c>
      <c r="H63" s="134">
        <v>0</v>
      </c>
      <c r="I63" s="134">
        <v>0</v>
      </c>
      <c r="J63" s="134">
        <v>189968.71</v>
      </c>
      <c r="K63" s="134">
        <v>0</v>
      </c>
      <c r="L63" s="134">
        <v>0</v>
      </c>
      <c r="M63" s="134">
        <v>0</v>
      </c>
    </row>
    <row r="64" spans="1:13" ht="14.25" x14ac:dyDescent="0.15">
      <c r="A64" s="120"/>
      <c r="B64" s="113"/>
      <c r="C64" s="113" t="s">
        <v>112</v>
      </c>
      <c r="D64" s="132" t="s">
        <v>202</v>
      </c>
      <c r="E64" s="143">
        <f>'Modello LA'!S64</f>
        <v>24559749.900000006</v>
      </c>
      <c r="F64" s="134">
        <v>182173.27</v>
      </c>
      <c r="G64" s="134">
        <v>864654.08</v>
      </c>
      <c r="H64" s="134">
        <v>0</v>
      </c>
      <c r="I64" s="134">
        <v>0</v>
      </c>
      <c r="J64" s="134">
        <v>190792.26</v>
      </c>
      <c r="K64" s="134">
        <v>0</v>
      </c>
      <c r="L64" s="134">
        <v>0</v>
      </c>
      <c r="M64" s="134">
        <v>0</v>
      </c>
    </row>
    <row r="65" spans="1:13" ht="14.25" x14ac:dyDescent="0.15">
      <c r="A65" s="120"/>
      <c r="B65" s="113"/>
      <c r="C65" s="113" t="s">
        <v>113</v>
      </c>
      <c r="D65" s="132" t="s">
        <v>200</v>
      </c>
      <c r="E65" s="143">
        <f>'Modello LA'!S65</f>
        <v>25821134.150000002</v>
      </c>
      <c r="F65" s="134">
        <v>1343527.92</v>
      </c>
      <c r="G65" s="134">
        <v>6329323.7699999996</v>
      </c>
      <c r="H65" s="134">
        <v>0</v>
      </c>
      <c r="I65" s="134">
        <v>0</v>
      </c>
      <c r="J65" s="134">
        <v>490209.85</v>
      </c>
      <c r="K65" s="134">
        <v>0</v>
      </c>
      <c r="L65" s="134">
        <v>0</v>
      </c>
      <c r="M65" s="134">
        <v>0</v>
      </c>
    </row>
    <row r="66" spans="1:13" ht="20.25" x14ac:dyDescent="0.15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0.25" x14ac:dyDescent="0.15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14.25" x14ac:dyDescent="0.15">
      <c r="A68" s="118"/>
      <c r="B68" s="119" t="s">
        <v>117</v>
      </c>
      <c r="C68" s="113"/>
      <c r="D68" s="92" t="s">
        <v>118</v>
      </c>
      <c r="E68" s="144">
        <f>'Modello LA'!S68</f>
        <v>29888801.399999999</v>
      </c>
      <c r="F68" s="142">
        <f>SUM(F69,F70,F71,F72,F73)</f>
        <v>580677.32999999996</v>
      </c>
      <c r="G68" s="142">
        <f t="shared" ref="G68:M68" si="15">SUM(G69,G70,G71,G72,G73)</f>
        <v>2712334.9299999997</v>
      </c>
      <c r="H68" s="142">
        <f t="shared" si="15"/>
        <v>0</v>
      </c>
      <c r="I68" s="142">
        <f t="shared" si="15"/>
        <v>0</v>
      </c>
      <c r="J68" s="142">
        <f t="shared" si="15"/>
        <v>279737.21999999997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0.25" x14ac:dyDescent="0.15">
      <c r="A69" s="120"/>
      <c r="B69" s="113"/>
      <c r="C69" s="113" t="s">
        <v>119</v>
      </c>
      <c r="D69" s="132" t="s">
        <v>120</v>
      </c>
      <c r="E69" s="143">
        <f>'Modello LA'!S69</f>
        <v>5355894.0999999996</v>
      </c>
      <c r="F69" s="134">
        <v>34157.480000000003</v>
      </c>
      <c r="G69" s="134">
        <v>158372.65</v>
      </c>
      <c r="H69" s="134">
        <v>0</v>
      </c>
      <c r="I69" s="134">
        <v>0</v>
      </c>
      <c r="J69" s="134">
        <v>48041.279999999999</v>
      </c>
      <c r="K69" s="134">
        <v>0</v>
      </c>
      <c r="L69" s="134">
        <v>0</v>
      </c>
      <c r="M69" s="134">
        <v>0</v>
      </c>
    </row>
    <row r="70" spans="1:13" ht="20.25" x14ac:dyDescent="0.15">
      <c r="A70" s="120"/>
      <c r="B70" s="113"/>
      <c r="C70" s="113" t="s">
        <v>121</v>
      </c>
      <c r="D70" s="132" t="s">
        <v>203</v>
      </c>
      <c r="E70" s="143">
        <f>'Modello LA'!S70</f>
        <v>6191907.4900000002</v>
      </c>
      <c r="F70" s="134">
        <v>0</v>
      </c>
      <c r="G70" s="134">
        <v>0</v>
      </c>
      <c r="H70" s="134">
        <v>0</v>
      </c>
      <c r="I70" s="134">
        <v>0</v>
      </c>
      <c r="J70" s="134">
        <v>79336.639999999999</v>
      </c>
      <c r="K70" s="134">
        <v>0</v>
      </c>
      <c r="L70" s="134">
        <v>0</v>
      </c>
      <c r="M70" s="134">
        <v>0</v>
      </c>
    </row>
    <row r="71" spans="1:13" ht="14.25" x14ac:dyDescent="0.15">
      <c r="A71" s="120"/>
      <c r="B71" s="113"/>
      <c r="C71" s="113" t="s">
        <v>122</v>
      </c>
      <c r="D71" s="132" t="s">
        <v>201</v>
      </c>
      <c r="E71" s="143">
        <f>'Modello LA'!S71</f>
        <v>18340999.810000006</v>
      </c>
      <c r="F71" s="134">
        <v>546519.85</v>
      </c>
      <c r="G71" s="134">
        <v>2553962.2799999998</v>
      </c>
      <c r="H71" s="134">
        <v>0</v>
      </c>
      <c r="I71" s="134">
        <v>0</v>
      </c>
      <c r="J71" s="134">
        <v>152359.29999999999</v>
      </c>
      <c r="K71" s="134">
        <v>0</v>
      </c>
      <c r="L71" s="134">
        <v>0</v>
      </c>
      <c r="M71" s="134">
        <v>0</v>
      </c>
    </row>
    <row r="72" spans="1:13" ht="20.25" x14ac:dyDescent="0.15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0.25" x14ac:dyDescent="0.15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ht="14.25" x14ac:dyDescent="0.15">
      <c r="A74" s="118"/>
      <c r="B74" s="119" t="s">
        <v>226</v>
      </c>
      <c r="C74" s="113"/>
      <c r="D74" s="92" t="s">
        <v>227</v>
      </c>
      <c r="E74" s="143">
        <f>'Modello LA'!S74</f>
        <v>1185892.8800000001</v>
      </c>
      <c r="F74" s="134">
        <v>0</v>
      </c>
      <c r="G74" s="134">
        <v>81820.679999999993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4.25" x14ac:dyDescent="0.15">
      <c r="A75" s="109" t="s">
        <v>126</v>
      </c>
      <c r="B75" s="110"/>
      <c r="C75" s="110"/>
      <c r="D75" s="63" t="s">
        <v>204</v>
      </c>
      <c r="E75" s="144">
        <f>'Modello LA'!S75</f>
        <v>40397324.460000001</v>
      </c>
      <c r="F75" s="141">
        <f>SUM(F76,F79,F80,F81,F82,F83)</f>
        <v>0</v>
      </c>
      <c r="G75" s="141">
        <f t="shared" ref="G75:M75" si="16">SUM(G76,G79,G80,G81,G82,G83)</f>
        <v>0</v>
      </c>
      <c r="H75" s="141">
        <f t="shared" si="16"/>
        <v>0</v>
      </c>
      <c r="I75" s="141">
        <f t="shared" si="16"/>
        <v>0</v>
      </c>
      <c r="J75" s="141">
        <f t="shared" si="16"/>
        <v>748344.92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ht="14.25" x14ac:dyDescent="0.15">
      <c r="A76" s="118"/>
      <c r="B76" s="119" t="s">
        <v>127</v>
      </c>
      <c r="C76" s="113"/>
      <c r="D76" s="92" t="s">
        <v>128</v>
      </c>
      <c r="E76" s="144">
        <f>'Modello LA'!S76</f>
        <v>6408272.0899999999</v>
      </c>
      <c r="F76" s="142">
        <f>SUM(F77,F78)</f>
        <v>0</v>
      </c>
      <c r="G76" s="142">
        <f t="shared" ref="G76:M76" si="17">SUM(G77,G78)</f>
        <v>0</v>
      </c>
      <c r="H76" s="142">
        <f t="shared" si="17"/>
        <v>0</v>
      </c>
      <c r="I76" s="142">
        <f t="shared" si="17"/>
        <v>0</v>
      </c>
      <c r="J76" s="142">
        <f t="shared" si="17"/>
        <v>122985.52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ht="14.25" x14ac:dyDescent="0.15">
      <c r="A77" s="120"/>
      <c r="B77" s="113"/>
      <c r="C77" s="113" t="s">
        <v>129</v>
      </c>
      <c r="D77" s="132" t="s">
        <v>27</v>
      </c>
      <c r="E77" s="143">
        <f>'Modello LA'!S77</f>
        <v>5988059.6599999992</v>
      </c>
      <c r="F77" s="134">
        <v>0</v>
      </c>
      <c r="G77" s="134">
        <v>0</v>
      </c>
      <c r="H77" s="134">
        <v>0</v>
      </c>
      <c r="I77" s="134">
        <v>0</v>
      </c>
      <c r="J77" s="134">
        <v>122985.52</v>
      </c>
      <c r="K77" s="134">
        <v>0</v>
      </c>
      <c r="L77" s="134">
        <v>0</v>
      </c>
      <c r="M77" s="134">
        <v>0</v>
      </c>
    </row>
    <row r="78" spans="1:13" ht="14.25" x14ac:dyDescent="0.15">
      <c r="A78" s="120"/>
      <c r="B78" s="113"/>
      <c r="C78" s="113" t="s">
        <v>130</v>
      </c>
      <c r="D78" s="132" t="s">
        <v>131</v>
      </c>
      <c r="E78" s="143">
        <f>'Modello LA'!S78</f>
        <v>420212.43</v>
      </c>
      <c r="F78" s="134">
        <v>0</v>
      </c>
      <c r="G78" s="134">
        <v>0</v>
      </c>
      <c r="H78" s="134">
        <v>0</v>
      </c>
      <c r="I78" s="134">
        <v>0</v>
      </c>
      <c r="J78" s="134">
        <v>0</v>
      </c>
      <c r="K78" s="134">
        <v>0</v>
      </c>
      <c r="L78" s="134">
        <v>0</v>
      </c>
      <c r="M78" s="134">
        <v>0</v>
      </c>
    </row>
    <row r="79" spans="1:13" ht="21" x14ac:dyDescent="0.15">
      <c r="A79" s="120"/>
      <c r="B79" s="119" t="s">
        <v>132</v>
      </c>
      <c r="C79" s="113"/>
      <c r="D79" s="92" t="s">
        <v>133</v>
      </c>
      <c r="E79" s="143">
        <f>'Modello LA'!S79</f>
        <v>7164118.3600000003</v>
      </c>
      <c r="F79" s="134">
        <v>0</v>
      </c>
      <c r="G79" s="134">
        <v>0</v>
      </c>
      <c r="H79" s="134">
        <v>0</v>
      </c>
      <c r="I79" s="134">
        <v>0</v>
      </c>
      <c r="J79" s="134">
        <v>70551.960000000006</v>
      </c>
      <c r="K79" s="134">
        <v>0</v>
      </c>
      <c r="L79" s="134">
        <v>0</v>
      </c>
      <c r="M79" s="134">
        <v>0</v>
      </c>
    </row>
    <row r="80" spans="1:13" ht="21" x14ac:dyDescent="0.15">
      <c r="A80" s="118"/>
      <c r="B80" s="119" t="s">
        <v>134</v>
      </c>
      <c r="C80" s="113"/>
      <c r="D80" s="92" t="s">
        <v>135</v>
      </c>
      <c r="E80" s="143">
        <f>'Modello LA'!S80</f>
        <v>5111418.4700000007</v>
      </c>
      <c r="F80" s="134">
        <v>0</v>
      </c>
      <c r="G80" s="134">
        <v>0</v>
      </c>
      <c r="H80" s="134">
        <v>0</v>
      </c>
      <c r="I80" s="134">
        <v>0</v>
      </c>
      <c r="J80" s="134">
        <v>146594.35</v>
      </c>
      <c r="K80" s="134">
        <v>0</v>
      </c>
      <c r="L80" s="134">
        <v>0</v>
      </c>
      <c r="M80" s="134">
        <v>0</v>
      </c>
    </row>
    <row r="81" spans="1:13" ht="21" x14ac:dyDescent="0.15">
      <c r="A81" s="118"/>
      <c r="B81" s="119" t="s">
        <v>136</v>
      </c>
      <c r="C81" s="113"/>
      <c r="D81" s="92" t="s">
        <v>137</v>
      </c>
      <c r="E81" s="143">
        <f>'Modello LA'!S81</f>
        <v>7835734.6100000003</v>
      </c>
      <c r="F81" s="134">
        <v>0</v>
      </c>
      <c r="G81" s="134">
        <v>0</v>
      </c>
      <c r="H81" s="134">
        <v>0</v>
      </c>
      <c r="I81" s="134">
        <v>0</v>
      </c>
      <c r="J81" s="134">
        <v>157849.73000000001</v>
      </c>
      <c r="K81" s="134">
        <v>0</v>
      </c>
      <c r="L81" s="134">
        <v>0</v>
      </c>
      <c r="M81" s="134">
        <v>0</v>
      </c>
    </row>
    <row r="82" spans="1:13" ht="21" x14ac:dyDescent="0.15">
      <c r="A82" s="118"/>
      <c r="B82" s="119" t="s">
        <v>138</v>
      </c>
      <c r="C82" s="113"/>
      <c r="D82" s="92" t="s">
        <v>139</v>
      </c>
      <c r="E82" s="143">
        <f>'Modello LA'!S82</f>
        <v>10697602.770000001</v>
      </c>
      <c r="F82" s="134">
        <v>0</v>
      </c>
      <c r="G82" s="134">
        <v>0</v>
      </c>
      <c r="H82" s="134">
        <v>0</v>
      </c>
      <c r="I82" s="134">
        <v>0</v>
      </c>
      <c r="J82" s="134">
        <v>185301.83</v>
      </c>
      <c r="K82" s="134">
        <v>0</v>
      </c>
      <c r="L82" s="134">
        <v>0</v>
      </c>
      <c r="M82" s="134">
        <v>0</v>
      </c>
    </row>
    <row r="83" spans="1:13" ht="21" x14ac:dyDescent="0.15">
      <c r="A83" s="118"/>
      <c r="B83" s="119" t="s">
        <v>140</v>
      </c>
      <c r="C83" s="113"/>
      <c r="D83" s="92" t="s">
        <v>141</v>
      </c>
      <c r="E83" s="143">
        <f>'Modello LA'!S83</f>
        <v>3180178.16</v>
      </c>
      <c r="F83" s="134">
        <v>0</v>
      </c>
      <c r="G83" s="134">
        <v>0</v>
      </c>
      <c r="H83" s="134">
        <v>0</v>
      </c>
      <c r="I83" s="134">
        <v>0</v>
      </c>
      <c r="J83" s="134">
        <v>65061.53</v>
      </c>
      <c r="K83" s="134">
        <v>0</v>
      </c>
      <c r="L83" s="134">
        <v>0</v>
      </c>
      <c r="M83" s="134">
        <v>0</v>
      </c>
    </row>
    <row r="84" spans="1:13" ht="14.25" x14ac:dyDescent="0.15">
      <c r="A84" s="109" t="s">
        <v>142</v>
      </c>
      <c r="B84" s="110"/>
      <c r="C84" s="110"/>
      <c r="D84" s="63" t="s">
        <v>205</v>
      </c>
      <c r="E84" s="144">
        <f>'Modello LA'!S84</f>
        <v>25613480.350000005</v>
      </c>
      <c r="F84" s="141">
        <f>SUM(F85,F86,F87,F88,F89)</f>
        <v>0</v>
      </c>
      <c r="G84" s="141">
        <f t="shared" ref="G84:M84" si="18">SUM(G85,G86,G87,G88,G89)</f>
        <v>0</v>
      </c>
      <c r="H84" s="141">
        <f t="shared" si="18"/>
        <v>0</v>
      </c>
      <c r="I84" s="141">
        <f t="shared" si="18"/>
        <v>0</v>
      </c>
      <c r="J84" s="141">
        <f t="shared" si="18"/>
        <v>19710.61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14.25" x14ac:dyDescent="0.15">
      <c r="A85" s="118"/>
      <c r="B85" s="119" t="s">
        <v>143</v>
      </c>
      <c r="C85" s="113"/>
      <c r="D85" s="92" t="s">
        <v>144</v>
      </c>
      <c r="E85" s="143">
        <f>'Modello LA'!S85</f>
        <v>7114475.1899999985</v>
      </c>
      <c r="F85" s="134">
        <v>0</v>
      </c>
      <c r="G85" s="134">
        <v>0</v>
      </c>
      <c r="H85" s="134">
        <v>0</v>
      </c>
      <c r="I85" s="134">
        <v>0</v>
      </c>
      <c r="J85" s="134">
        <v>18392.91</v>
      </c>
      <c r="K85" s="134">
        <v>0</v>
      </c>
      <c r="L85" s="134">
        <v>0</v>
      </c>
      <c r="M85" s="134">
        <v>0</v>
      </c>
    </row>
    <row r="86" spans="1:13" ht="14.25" x14ac:dyDescent="0.15">
      <c r="A86" s="118"/>
      <c r="B86" s="119" t="s">
        <v>145</v>
      </c>
      <c r="C86" s="113"/>
      <c r="D86" s="92" t="s">
        <v>146</v>
      </c>
      <c r="E86" s="143">
        <f>'Modello LA'!S86</f>
        <v>2370457.3300000005</v>
      </c>
      <c r="F86" s="134">
        <v>0</v>
      </c>
      <c r="G86" s="134">
        <v>0</v>
      </c>
      <c r="H86" s="134">
        <v>0</v>
      </c>
      <c r="I86" s="134">
        <v>0</v>
      </c>
      <c r="J86" s="134">
        <v>1317.7</v>
      </c>
      <c r="K86" s="134">
        <v>0</v>
      </c>
      <c r="L86" s="134">
        <v>0</v>
      </c>
      <c r="M86" s="134">
        <v>0</v>
      </c>
    </row>
    <row r="87" spans="1:13" ht="21" x14ac:dyDescent="0.15">
      <c r="A87" s="118"/>
      <c r="B87" s="119" t="s">
        <v>147</v>
      </c>
      <c r="C87" s="113"/>
      <c r="D87" s="92" t="s">
        <v>148</v>
      </c>
      <c r="E87" s="143">
        <f>'Modello LA'!S87</f>
        <v>104871.80000000002</v>
      </c>
      <c r="F87" s="134">
        <v>0</v>
      </c>
      <c r="G87" s="134">
        <v>0</v>
      </c>
      <c r="H87" s="134">
        <v>0</v>
      </c>
      <c r="I87" s="134">
        <v>0</v>
      </c>
      <c r="J87" s="134">
        <v>0</v>
      </c>
      <c r="K87" s="134">
        <v>0</v>
      </c>
      <c r="L87" s="134">
        <v>0</v>
      </c>
      <c r="M87" s="134">
        <v>0</v>
      </c>
    </row>
    <row r="88" spans="1:13" ht="14.25" x14ac:dyDescent="0.15">
      <c r="A88" s="118"/>
      <c r="B88" s="119" t="s">
        <v>149</v>
      </c>
      <c r="C88" s="113"/>
      <c r="D88" s="92" t="s">
        <v>150</v>
      </c>
      <c r="E88" s="143">
        <f>'Modello LA'!S88</f>
        <v>15915506.99</v>
      </c>
      <c r="F88" s="134">
        <v>0</v>
      </c>
      <c r="G88" s="134">
        <v>0</v>
      </c>
      <c r="H88" s="134">
        <v>0</v>
      </c>
      <c r="I88" s="134">
        <v>0</v>
      </c>
      <c r="J88" s="134">
        <v>0</v>
      </c>
      <c r="K88" s="134">
        <v>0</v>
      </c>
      <c r="L88" s="134">
        <v>0</v>
      </c>
      <c r="M88" s="134">
        <v>0</v>
      </c>
    </row>
    <row r="89" spans="1:13" ht="21" x14ac:dyDescent="0.15">
      <c r="A89" s="118"/>
      <c r="B89" s="119" t="s">
        <v>151</v>
      </c>
      <c r="C89" s="113"/>
      <c r="D89" s="92" t="s">
        <v>152</v>
      </c>
      <c r="E89" s="143">
        <f>'Modello LA'!S89</f>
        <v>108169.04000000001</v>
      </c>
      <c r="F89" s="134">
        <v>0</v>
      </c>
      <c r="G89" s="134">
        <v>0</v>
      </c>
      <c r="H89" s="134">
        <v>0</v>
      </c>
      <c r="I89" s="134">
        <v>0</v>
      </c>
      <c r="J89" s="134">
        <v>0</v>
      </c>
      <c r="K89" s="134">
        <v>0</v>
      </c>
      <c r="L89" s="134">
        <v>0</v>
      </c>
      <c r="M89" s="134">
        <v>0</v>
      </c>
    </row>
    <row r="90" spans="1:13" ht="14.25" x14ac:dyDescent="0.15">
      <c r="A90" s="109" t="s">
        <v>153</v>
      </c>
      <c r="B90" s="110"/>
      <c r="C90" s="110"/>
      <c r="D90" s="63" t="s">
        <v>206</v>
      </c>
      <c r="E90" s="144">
        <f>'Modello LA'!S90</f>
        <v>39306265.25</v>
      </c>
      <c r="F90" s="141">
        <f>SUM(F91,F92,F93,F94,F95,F96)</f>
        <v>0</v>
      </c>
      <c r="G90" s="141">
        <f t="shared" ref="G90:M90" si="19">SUM(G91,G92,G93,G94,G95,G96)</f>
        <v>0</v>
      </c>
      <c r="H90" s="141">
        <f t="shared" si="19"/>
        <v>0</v>
      </c>
      <c r="I90" s="141">
        <f t="shared" si="19"/>
        <v>0</v>
      </c>
      <c r="J90" s="141">
        <f t="shared" si="19"/>
        <v>144810.06000000003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ht="14.25" x14ac:dyDescent="0.15">
      <c r="A91" s="120"/>
      <c r="B91" s="119" t="s">
        <v>154</v>
      </c>
      <c r="C91" s="113"/>
      <c r="D91" s="92" t="s">
        <v>156</v>
      </c>
      <c r="E91" s="143">
        <f>'Modello LA'!S91</f>
        <v>11103442.049999997</v>
      </c>
      <c r="F91" s="134">
        <v>0</v>
      </c>
      <c r="G91" s="134">
        <v>0</v>
      </c>
      <c r="H91" s="134">
        <v>0</v>
      </c>
      <c r="I91" s="134">
        <v>0</v>
      </c>
      <c r="J91" s="134">
        <v>40354.620000000003</v>
      </c>
      <c r="K91" s="134">
        <v>0</v>
      </c>
      <c r="L91" s="134">
        <v>0</v>
      </c>
      <c r="M91" s="134">
        <v>0</v>
      </c>
    </row>
    <row r="92" spans="1:13" ht="14.25" x14ac:dyDescent="0.15">
      <c r="A92" s="120"/>
      <c r="B92" s="119" t="s">
        <v>155</v>
      </c>
      <c r="C92" s="113"/>
      <c r="D92" s="92" t="s">
        <v>158</v>
      </c>
      <c r="E92" s="143">
        <f>'Modello LA'!S92</f>
        <v>3840218.2300000004</v>
      </c>
      <c r="F92" s="134">
        <v>0</v>
      </c>
      <c r="G92" s="134">
        <v>0</v>
      </c>
      <c r="H92" s="134">
        <v>0</v>
      </c>
      <c r="I92" s="134">
        <v>0</v>
      </c>
      <c r="J92" s="134">
        <v>75493.33</v>
      </c>
      <c r="K92" s="134">
        <v>0</v>
      </c>
      <c r="L92" s="134">
        <v>0</v>
      </c>
      <c r="M92" s="134">
        <v>0</v>
      </c>
    </row>
    <row r="93" spans="1:13" ht="14.25" x14ac:dyDescent="0.15">
      <c r="A93" s="120"/>
      <c r="B93" s="119" t="s">
        <v>157</v>
      </c>
      <c r="C93" s="113"/>
      <c r="D93" s="92" t="s">
        <v>160</v>
      </c>
      <c r="E93" s="143">
        <f>'Modello LA'!S93</f>
        <v>95347.430000000008</v>
      </c>
      <c r="F93" s="134">
        <v>0</v>
      </c>
      <c r="G93" s="134">
        <v>0</v>
      </c>
      <c r="H93" s="134">
        <v>0</v>
      </c>
      <c r="I93" s="134">
        <v>0</v>
      </c>
      <c r="J93" s="134">
        <v>960.82</v>
      </c>
      <c r="K93" s="134">
        <v>0</v>
      </c>
      <c r="L93" s="134">
        <v>0</v>
      </c>
      <c r="M93" s="134">
        <v>0</v>
      </c>
    </row>
    <row r="94" spans="1:13" ht="14.25" x14ac:dyDescent="0.15">
      <c r="A94" s="120"/>
      <c r="B94" s="119" t="s">
        <v>159</v>
      </c>
      <c r="C94" s="113"/>
      <c r="D94" s="92" t="s">
        <v>162</v>
      </c>
      <c r="E94" s="143">
        <f>'Modello LA'!S94</f>
        <v>19761526.050000004</v>
      </c>
      <c r="F94" s="134">
        <v>0</v>
      </c>
      <c r="G94" s="134">
        <v>0</v>
      </c>
      <c r="H94" s="134">
        <v>0</v>
      </c>
      <c r="I94" s="134">
        <v>0</v>
      </c>
      <c r="J94" s="134">
        <v>18392.91</v>
      </c>
      <c r="K94" s="134">
        <v>0</v>
      </c>
      <c r="L94" s="134">
        <v>0</v>
      </c>
      <c r="M94" s="134">
        <v>0</v>
      </c>
    </row>
    <row r="95" spans="1:13" ht="14.25" x14ac:dyDescent="0.15">
      <c r="A95" s="120"/>
      <c r="B95" s="119" t="s">
        <v>161</v>
      </c>
      <c r="C95" s="113"/>
      <c r="D95" s="92" t="s">
        <v>164</v>
      </c>
      <c r="E95" s="143">
        <f>'Modello LA'!S95</f>
        <v>4395853.05</v>
      </c>
      <c r="F95" s="134">
        <v>0</v>
      </c>
      <c r="G95" s="134">
        <v>0</v>
      </c>
      <c r="H95" s="134">
        <v>0</v>
      </c>
      <c r="I95" s="134">
        <v>0</v>
      </c>
      <c r="J95" s="134">
        <v>9608.3799999999992</v>
      </c>
      <c r="K95" s="134">
        <v>0</v>
      </c>
      <c r="L95" s="134">
        <v>0</v>
      </c>
      <c r="M95" s="134">
        <v>0</v>
      </c>
    </row>
    <row r="96" spans="1:13" ht="21" x14ac:dyDescent="0.15">
      <c r="A96" s="120"/>
      <c r="B96" s="119" t="s">
        <v>163</v>
      </c>
      <c r="C96" s="113"/>
      <c r="D96" s="92" t="s">
        <v>165</v>
      </c>
      <c r="E96" s="143">
        <f>'Modello LA'!S96</f>
        <v>109878.44</v>
      </c>
      <c r="F96" s="134">
        <v>0</v>
      </c>
      <c r="G96" s="134">
        <v>0</v>
      </c>
      <c r="H96" s="134">
        <v>0</v>
      </c>
      <c r="I96" s="134">
        <v>0</v>
      </c>
      <c r="J96" s="134">
        <v>0</v>
      </c>
      <c r="K96" s="134">
        <v>0</v>
      </c>
      <c r="L96" s="134">
        <v>0</v>
      </c>
      <c r="M96" s="134">
        <v>0</v>
      </c>
    </row>
    <row r="97" spans="1:20" ht="14.25" x14ac:dyDescent="0.15">
      <c r="A97" s="112" t="s">
        <v>166</v>
      </c>
      <c r="B97" s="122"/>
      <c r="C97" s="122"/>
      <c r="D97" s="63" t="s">
        <v>28</v>
      </c>
      <c r="E97" s="143">
        <f>'Modello LA'!S97</f>
        <v>611972.29999999981</v>
      </c>
      <c r="F97" s="134">
        <v>209554.59</v>
      </c>
      <c r="G97" s="134">
        <v>60526.99</v>
      </c>
      <c r="H97" s="134">
        <v>0</v>
      </c>
      <c r="I97" s="134">
        <v>0</v>
      </c>
      <c r="J97" s="134">
        <v>0</v>
      </c>
      <c r="K97" s="134">
        <v>0</v>
      </c>
      <c r="L97" s="134">
        <v>0</v>
      </c>
      <c r="M97" s="134">
        <v>0</v>
      </c>
    </row>
    <row r="98" spans="1:20" ht="14.25" x14ac:dyDescent="0.15">
      <c r="A98" s="112" t="s">
        <v>167</v>
      </c>
      <c r="B98" s="122"/>
      <c r="C98" s="122"/>
      <c r="D98" s="63" t="s">
        <v>35</v>
      </c>
      <c r="E98" s="143">
        <f>'Modello LA'!S98</f>
        <v>2695726.56</v>
      </c>
      <c r="F98" s="134">
        <v>0</v>
      </c>
      <c r="G98" s="134">
        <v>0</v>
      </c>
      <c r="H98" s="134">
        <v>0</v>
      </c>
      <c r="I98" s="134">
        <v>0</v>
      </c>
      <c r="J98" s="134">
        <v>132489.45000000001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15">
      <c r="A99" s="128">
        <v>29999</v>
      </c>
      <c r="B99" s="124"/>
      <c r="C99" s="123"/>
      <c r="D99" s="129" t="s">
        <v>31</v>
      </c>
      <c r="E99" s="145">
        <f>'Modello LA'!S99</f>
        <v>516370627.24000001</v>
      </c>
      <c r="F99" s="145">
        <f>SUM(F29,F46,F47,F48,F49,F55,F61,F75,F84,F90,F97,F98)</f>
        <v>4155868.15</v>
      </c>
      <c r="G99" s="145">
        <f t="shared" ref="G99:M99" si="20">SUM(G29,G46,G47,G48,G49,G55,G61,G75,G84,G90,G97,G98)</f>
        <v>14283062.859999999</v>
      </c>
      <c r="H99" s="145">
        <f t="shared" si="20"/>
        <v>0</v>
      </c>
      <c r="I99" s="145">
        <f t="shared" si="20"/>
        <v>0</v>
      </c>
      <c r="J99" s="145">
        <f t="shared" si="20"/>
        <v>2196063.08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15">
      <c r="A100" s="186" t="s">
        <v>32</v>
      </c>
      <c r="B100" s="186"/>
      <c r="C100" s="186"/>
      <c r="D100" s="186"/>
      <c r="E100" s="186"/>
      <c r="F100" s="186"/>
      <c r="G100" s="186"/>
      <c r="H100" s="186"/>
      <c r="I100" s="186"/>
      <c r="J100" s="187"/>
      <c r="K100" s="187"/>
      <c r="L100" s="187"/>
      <c r="M100" s="64"/>
    </row>
    <row r="101" spans="1:20" ht="14.25" x14ac:dyDescent="0.15">
      <c r="A101" s="109" t="s">
        <v>168</v>
      </c>
      <c r="B101" s="110"/>
      <c r="C101" s="110"/>
      <c r="D101" s="63" t="s">
        <v>16</v>
      </c>
      <c r="E101" s="144">
        <f>'Modello LA'!S101</f>
        <v>36203654.219999999</v>
      </c>
      <c r="F101" s="141">
        <f>SUM(F102,F105)</f>
        <v>0</v>
      </c>
      <c r="G101" s="141">
        <f t="shared" ref="G101:M101" si="21">SUM(G102,G105)</f>
        <v>0</v>
      </c>
      <c r="H101" s="141">
        <f t="shared" si="21"/>
        <v>0</v>
      </c>
      <c r="I101" s="141">
        <f t="shared" si="21"/>
        <v>0</v>
      </c>
      <c r="J101" s="141">
        <f t="shared" si="21"/>
        <v>0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ht="14.25" x14ac:dyDescent="0.15">
      <c r="A102" s="118"/>
      <c r="B102" s="119" t="s">
        <v>169</v>
      </c>
      <c r="C102" s="113"/>
      <c r="D102" s="92" t="s">
        <v>170</v>
      </c>
      <c r="E102" s="144">
        <f>'Modello LA'!S102</f>
        <v>33001801.749999996</v>
      </c>
      <c r="F102" s="142">
        <f>SUM(F103:F104)</f>
        <v>0</v>
      </c>
      <c r="G102" s="142">
        <f t="shared" ref="G102:M102" si="22">SUM(G103:G104)</f>
        <v>0</v>
      </c>
      <c r="H102" s="142">
        <f t="shared" si="22"/>
        <v>0</v>
      </c>
      <c r="I102" s="142">
        <f t="shared" si="22"/>
        <v>0</v>
      </c>
      <c r="J102" s="142">
        <f t="shared" si="22"/>
        <v>0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ht="14.25" x14ac:dyDescent="0.2">
      <c r="A103" s="121"/>
      <c r="B103" s="119"/>
      <c r="C103" s="113" t="s">
        <v>228</v>
      </c>
      <c r="D103" s="132" t="s">
        <v>230</v>
      </c>
      <c r="E103" s="137">
        <f>'Modello LA'!S103</f>
        <v>19328798.210000001</v>
      </c>
      <c r="F103" s="134">
        <v>0</v>
      </c>
      <c r="G103" s="134">
        <v>0</v>
      </c>
      <c r="H103" s="134">
        <v>0</v>
      </c>
      <c r="I103" s="134">
        <v>0</v>
      </c>
      <c r="J103" s="134">
        <v>0</v>
      </c>
      <c r="K103" s="134">
        <v>0</v>
      </c>
      <c r="L103" s="134">
        <v>0</v>
      </c>
      <c r="M103" s="134">
        <v>0</v>
      </c>
    </row>
    <row r="104" spans="1:20" ht="14.25" x14ac:dyDescent="0.2">
      <c r="A104" s="121"/>
      <c r="B104" s="119"/>
      <c r="C104" s="113" t="s">
        <v>229</v>
      </c>
      <c r="D104" s="132" t="s">
        <v>231</v>
      </c>
      <c r="E104" s="137">
        <f>'Modello LA'!S104</f>
        <v>13673003.540000001</v>
      </c>
      <c r="F104" s="134">
        <v>0</v>
      </c>
      <c r="G104" s="134">
        <v>0</v>
      </c>
      <c r="H104" s="134">
        <v>0</v>
      </c>
      <c r="I104" s="134">
        <v>0</v>
      </c>
      <c r="J104" s="134">
        <v>0</v>
      </c>
      <c r="K104" s="134">
        <v>0</v>
      </c>
      <c r="L104" s="134">
        <v>0</v>
      </c>
      <c r="M104" s="134">
        <v>0</v>
      </c>
    </row>
    <row r="105" spans="1:20" ht="21.75" x14ac:dyDescent="0.2">
      <c r="A105" s="121"/>
      <c r="B105" s="119" t="s">
        <v>171</v>
      </c>
      <c r="C105" s="113"/>
      <c r="D105" s="92" t="s">
        <v>232</v>
      </c>
      <c r="E105" s="137">
        <f>'Modello LA'!S105</f>
        <v>3201852.4699999997</v>
      </c>
      <c r="F105" s="134">
        <v>0</v>
      </c>
      <c r="G105" s="134">
        <v>0</v>
      </c>
      <c r="H105" s="134">
        <v>0</v>
      </c>
      <c r="I105" s="134">
        <v>0</v>
      </c>
      <c r="J105" s="134">
        <v>0</v>
      </c>
      <c r="K105" s="134">
        <v>0</v>
      </c>
      <c r="L105" s="134">
        <v>0</v>
      </c>
      <c r="M105" s="134">
        <v>0</v>
      </c>
    </row>
    <row r="106" spans="1:20" ht="14.25" x14ac:dyDescent="0.15">
      <c r="A106" s="109" t="s">
        <v>172</v>
      </c>
      <c r="B106" s="110"/>
      <c r="C106" s="110"/>
      <c r="D106" s="63" t="s">
        <v>17</v>
      </c>
      <c r="E106" s="144">
        <f>'Modello LA'!S106</f>
        <v>335652309.6699999</v>
      </c>
      <c r="F106" s="141">
        <f>SUM(F107,F108,F109,F110,F111)</f>
        <v>7239917.7000000002</v>
      </c>
      <c r="G106" s="141">
        <f t="shared" ref="G106:M106" si="23">SUM(G107,G108,G109,G110,G111)</f>
        <v>35755209.159999996</v>
      </c>
      <c r="H106" s="141">
        <f t="shared" si="23"/>
        <v>0</v>
      </c>
      <c r="I106" s="141">
        <f t="shared" si="23"/>
        <v>0</v>
      </c>
      <c r="J106" s="141">
        <f t="shared" si="23"/>
        <v>0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ht="14.25" x14ac:dyDescent="0.2">
      <c r="A107" s="121"/>
      <c r="B107" s="119" t="s">
        <v>173</v>
      </c>
      <c r="C107" s="113"/>
      <c r="D107" s="92" t="s">
        <v>193</v>
      </c>
      <c r="E107" s="137">
        <f>'Modello LA'!S107</f>
        <v>35802912.089999996</v>
      </c>
      <c r="F107" s="134">
        <v>57762.25</v>
      </c>
      <c r="G107" s="134">
        <v>286438.52</v>
      </c>
      <c r="H107" s="134">
        <v>0</v>
      </c>
      <c r="I107" s="134">
        <v>0</v>
      </c>
      <c r="J107" s="134">
        <v>0</v>
      </c>
      <c r="K107" s="134">
        <v>0</v>
      </c>
      <c r="L107" s="134">
        <v>0</v>
      </c>
      <c r="M107" s="134">
        <v>0</v>
      </c>
    </row>
    <row r="108" spans="1:20" ht="14.25" x14ac:dyDescent="0.2">
      <c r="A108" s="121"/>
      <c r="B108" s="119" t="s">
        <v>174</v>
      </c>
      <c r="C108" s="113"/>
      <c r="D108" s="92" t="s">
        <v>194</v>
      </c>
      <c r="E108" s="137">
        <f>'Modello LA'!S108</f>
        <v>19361344.09</v>
      </c>
      <c r="F108" s="134">
        <v>306200.63</v>
      </c>
      <c r="G108" s="134">
        <v>1558036.81</v>
      </c>
      <c r="H108" s="134">
        <v>0</v>
      </c>
      <c r="I108" s="134">
        <v>0</v>
      </c>
      <c r="J108" s="134">
        <v>0</v>
      </c>
      <c r="K108" s="134">
        <v>0</v>
      </c>
      <c r="L108" s="134">
        <v>0</v>
      </c>
      <c r="M108" s="134">
        <v>0</v>
      </c>
    </row>
    <row r="109" spans="1:20" ht="14.25" x14ac:dyDescent="0.2">
      <c r="A109" s="121"/>
      <c r="B109" s="119" t="s">
        <v>176</v>
      </c>
      <c r="C109" s="113"/>
      <c r="D109" s="92" t="s">
        <v>175</v>
      </c>
      <c r="E109" s="137">
        <f>'Modello LA'!S109</f>
        <v>280488053.48999995</v>
      </c>
      <c r="F109" s="134">
        <v>6875954.8200000003</v>
      </c>
      <c r="G109" s="134">
        <v>33910733.829999998</v>
      </c>
      <c r="H109" s="134">
        <v>0</v>
      </c>
      <c r="I109" s="134">
        <v>0</v>
      </c>
      <c r="J109" s="134">
        <v>0</v>
      </c>
      <c r="K109" s="134">
        <v>0</v>
      </c>
      <c r="L109" s="134">
        <v>0</v>
      </c>
      <c r="M109" s="134">
        <v>0</v>
      </c>
    </row>
    <row r="110" spans="1:20" ht="14.25" x14ac:dyDescent="0.2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ht="14.25" x14ac:dyDescent="0.2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4.25" x14ac:dyDescent="0.15">
      <c r="A112" s="112" t="s">
        <v>179</v>
      </c>
      <c r="B112" s="122"/>
      <c r="C112" s="122"/>
      <c r="D112" s="63" t="s">
        <v>18</v>
      </c>
      <c r="E112" s="137">
        <f>'Modello LA'!S112</f>
        <v>1153627.9500000002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4.25" x14ac:dyDescent="0.15">
      <c r="A113" s="112" t="s">
        <v>180</v>
      </c>
      <c r="B113" s="122"/>
      <c r="C113" s="122"/>
      <c r="D113" s="63" t="s">
        <v>19</v>
      </c>
      <c r="E113" s="137">
        <f>'Modello LA'!S113</f>
        <v>10339686.769999998</v>
      </c>
      <c r="F113" s="134">
        <v>18123.669999999998</v>
      </c>
      <c r="G113" s="134">
        <v>89258.72</v>
      </c>
      <c r="H113" s="134">
        <v>0</v>
      </c>
      <c r="I113" s="134">
        <v>0</v>
      </c>
      <c r="J113" s="134">
        <v>0</v>
      </c>
      <c r="K113" s="134">
        <v>0</v>
      </c>
      <c r="L113" s="134">
        <v>0</v>
      </c>
      <c r="M113" s="134">
        <v>0</v>
      </c>
    </row>
    <row r="114" spans="1:20" ht="14.25" x14ac:dyDescent="0.15">
      <c r="A114" s="112" t="s">
        <v>181</v>
      </c>
      <c r="B114" s="122"/>
      <c r="C114" s="122"/>
      <c r="D114" s="63" t="s">
        <v>36</v>
      </c>
      <c r="E114" s="137">
        <f>'Modello LA'!S114</f>
        <v>2032689.25</v>
      </c>
      <c r="F114" s="134">
        <v>0</v>
      </c>
      <c r="G114" s="134">
        <v>189581.61</v>
      </c>
      <c r="H114" s="134">
        <v>0</v>
      </c>
      <c r="I114" s="134">
        <v>0</v>
      </c>
      <c r="J114" s="134">
        <v>0</v>
      </c>
      <c r="K114" s="134">
        <v>0</v>
      </c>
      <c r="L114" s="134">
        <v>0</v>
      </c>
      <c r="M114" s="134">
        <v>0</v>
      </c>
    </row>
    <row r="115" spans="1:20" ht="14.25" x14ac:dyDescent="0.15">
      <c r="A115" s="112" t="s">
        <v>182</v>
      </c>
      <c r="B115" s="122"/>
      <c r="C115" s="122"/>
      <c r="D115" s="63" t="s">
        <v>233</v>
      </c>
      <c r="E115" s="137">
        <f>'Modello LA'!S115</f>
        <v>4918680.72</v>
      </c>
      <c r="F115" s="134">
        <v>0</v>
      </c>
      <c r="G115" s="134">
        <v>0</v>
      </c>
      <c r="H115" s="134">
        <v>0</v>
      </c>
      <c r="I115" s="134">
        <v>0</v>
      </c>
      <c r="J115" s="134">
        <v>0</v>
      </c>
      <c r="K115" s="134">
        <v>0</v>
      </c>
      <c r="L115" s="134">
        <v>0</v>
      </c>
      <c r="M115" s="134">
        <v>0</v>
      </c>
    </row>
    <row r="116" spans="1:20" ht="14.25" x14ac:dyDescent="0.15">
      <c r="A116" s="112" t="s">
        <v>183</v>
      </c>
      <c r="B116" s="122"/>
      <c r="C116" s="122"/>
      <c r="D116" s="63" t="s">
        <v>207</v>
      </c>
      <c r="E116" s="137">
        <f>'Modello LA'!S116</f>
        <v>325834.3</v>
      </c>
      <c r="F116" s="134">
        <v>0</v>
      </c>
      <c r="G116" s="134">
        <v>0</v>
      </c>
      <c r="H116" s="134">
        <v>0</v>
      </c>
      <c r="I116" s="134">
        <v>0</v>
      </c>
      <c r="J116" s="134">
        <v>0</v>
      </c>
      <c r="K116" s="134">
        <v>0</v>
      </c>
      <c r="L116" s="134">
        <v>0</v>
      </c>
      <c r="M116" s="134">
        <v>0</v>
      </c>
    </row>
    <row r="117" spans="1:20" ht="14.25" x14ac:dyDescent="0.15">
      <c r="A117" s="112" t="s">
        <v>234</v>
      </c>
      <c r="B117" s="122"/>
      <c r="C117" s="122"/>
      <c r="D117" s="63" t="s">
        <v>184</v>
      </c>
      <c r="E117" s="137">
        <f>'Modello LA'!S117</f>
        <v>119.98000000000002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15">
      <c r="A118" s="128">
        <v>39999</v>
      </c>
      <c r="B118" s="124"/>
      <c r="C118" s="123"/>
      <c r="D118" s="129" t="s">
        <v>33</v>
      </c>
      <c r="E118" s="145">
        <f>'Modello LA'!S118</f>
        <v>390626602.86000001</v>
      </c>
      <c r="F118" s="145">
        <f>SUM(F101,F106,F112,F113,F114,F115,F116,F117)</f>
        <v>7258041.3700000001</v>
      </c>
      <c r="G118" s="145">
        <f t="shared" ref="G118:M118" si="24">SUM(G101,G106,G112,G113,G114,G115,G116,G117)</f>
        <v>36034049.489999995</v>
      </c>
      <c r="H118" s="145">
        <f t="shared" si="24"/>
        <v>0</v>
      </c>
      <c r="I118" s="145">
        <f t="shared" si="24"/>
        <v>0</v>
      </c>
      <c r="J118" s="145">
        <f t="shared" si="24"/>
        <v>0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4.25" x14ac:dyDescent="0.15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29886.34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15">
      <c r="A120" s="128">
        <v>49999</v>
      </c>
      <c r="B120" s="124"/>
      <c r="C120" s="123"/>
      <c r="D120" s="130" t="s">
        <v>34</v>
      </c>
      <c r="E120" s="145">
        <f>'Modello LA'!S120</f>
        <v>945889809.42999995</v>
      </c>
      <c r="F120" s="145">
        <f>SUM(F27,F99,F118,F119)</f>
        <v>11413909.52</v>
      </c>
      <c r="G120" s="145">
        <f t="shared" ref="G120:M120" si="25">SUM(G27,G99,G118,G119)</f>
        <v>50317112.349999994</v>
      </c>
      <c r="H120" s="145">
        <f t="shared" si="25"/>
        <v>0</v>
      </c>
      <c r="I120" s="145">
        <f t="shared" si="25"/>
        <v>0</v>
      </c>
      <c r="J120" s="145">
        <f t="shared" si="25"/>
        <v>2745212.63</v>
      </c>
      <c r="K120" s="145">
        <f t="shared" si="25"/>
        <v>0</v>
      </c>
      <c r="L120" s="145">
        <f t="shared" si="25"/>
        <v>0</v>
      </c>
      <c r="M120" s="145">
        <f t="shared" si="25"/>
        <v>29886.34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nofLWC6o8TM06e41bN83ljomwqfNR9HBhRfPRH6ZBjotqfwbbpltSLdB4lbEPQRNiEaJLiVEvWuFHXfcNELEtw==" saltValue="nLy9JG4t6CkJWc8NfeWrgQ==" spinCount="100000" sheet="1" objects="1" scenarios="1"/>
  <mergeCells count="17">
    <mergeCell ref="D1:M1"/>
    <mergeCell ref="M7:M8"/>
    <mergeCell ref="A9:L9"/>
    <mergeCell ref="K7:K8"/>
    <mergeCell ref="E7:E8"/>
    <mergeCell ref="A2:E2"/>
    <mergeCell ref="G7:G8"/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2021</formula1>
      <formula2>2021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C4" sqref="C4"/>
    </sheetView>
  </sheetViews>
  <sheetFormatPr defaultColWidth="8.8984375" defaultRowHeight="14.25" x14ac:dyDescent="0.2"/>
  <cols>
    <col min="1" max="1" width="8.22265625" style="5" customWidth="1"/>
    <col min="2" max="2" width="56.3671875" style="5" bestFit="1" customWidth="1"/>
    <col min="3" max="3" width="19.6875" style="5" customWidth="1"/>
    <col min="4" max="4" width="9.16796875" style="5"/>
    <col min="5" max="5" width="36.54296875" style="5" customWidth="1"/>
    <col min="6" max="6" width="19.6875" style="5" customWidth="1"/>
    <col min="7" max="7" width="9.16796875" style="5"/>
    <col min="8" max="8" width="36.54296875" style="5" customWidth="1"/>
    <col min="9" max="9" width="19.6875" style="5" customWidth="1"/>
    <col min="10" max="256" width="9.16796875" style="5"/>
    <col min="257" max="257" width="4.44921875" style="5" customWidth="1"/>
    <col min="258" max="258" width="81.98828125" style="5" customWidth="1"/>
    <col min="259" max="259" width="19.1484375" style="5" customWidth="1"/>
    <col min="260" max="512" width="9.16796875" style="5"/>
    <col min="513" max="513" width="4.44921875" style="5" customWidth="1"/>
    <col min="514" max="514" width="81.98828125" style="5" customWidth="1"/>
    <col min="515" max="515" width="19.1484375" style="5" customWidth="1"/>
    <col min="516" max="768" width="9.16796875" style="5"/>
    <col min="769" max="769" width="4.44921875" style="5" customWidth="1"/>
    <col min="770" max="770" width="81.98828125" style="5" customWidth="1"/>
    <col min="771" max="771" width="19.1484375" style="5" customWidth="1"/>
    <col min="772" max="1024" width="9.16796875" style="5"/>
    <col min="1025" max="1025" width="4.44921875" style="5" customWidth="1"/>
    <col min="1026" max="1026" width="81.98828125" style="5" customWidth="1"/>
    <col min="1027" max="1027" width="19.1484375" style="5" customWidth="1"/>
    <col min="1028" max="1280" width="9.16796875" style="5"/>
    <col min="1281" max="1281" width="4.44921875" style="5" customWidth="1"/>
    <col min="1282" max="1282" width="81.98828125" style="5" customWidth="1"/>
    <col min="1283" max="1283" width="19.1484375" style="5" customWidth="1"/>
    <col min="1284" max="1536" width="9.16796875" style="5"/>
    <col min="1537" max="1537" width="4.44921875" style="5" customWidth="1"/>
    <col min="1538" max="1538" width="81.98828125" style="5" customWidth="1"/>
    <col min="1539" max="1539" width="19.1484375" style="5" customWidth="1"/>
    <col min="1540" max="1792" width="9.16796875" style="5"/>
    <col min="1793" max="1793" width="4.44921875" style="5" customWidth="1"/>
    <col min="1794" max="1794" width="81.98828125" style="5" customWidth="1"/>
    <col min="1795" max="1795" width="19.1484375" style="5" customWidth="1"/>
    <col min="1796" max="2048" width="9.16796875" style="5"/>
    <col min="2049" max="2049" width="4.44921875" style="5" customWidth="1"/>
    <col min="2050" max="2050" width="81.98828125" style="5" customWidth="1"/>
    <col min="2051" max="2051" width="19.1484375" style="5" customWidth="1"/>
    <col min="2052" max="2304" width="9.16796875" style="5"/>
    <col min="2305" max="2305" width="4.44921875" style="5" customWidth="1"/>
    <col min="2306" max="2306" width="81.98828125" style="5" customWidth="1"/>
    <col min="2307" max="2307" width="19.1484375" style="5" customWidth="1"/>
    <col min="2308" max="2560" width="9.16796875" style="5"/>
    <col min="2561" max="2561" width="4.44921875" style="5" customWidth="1"/>
    <col min="2562" max="2562" width="81.98828125" style="5" customWidth="1"/>
    <col min="2563" max="2563" width="19.1484375" style="5" customWidth="1"/>
    <col min="2564" max="2816" width="9.16796875" style="5"/>
    <col min="2817" max="2817" width="4.44921875" style="5" customWidth="1"/>
    <col min="2818" max="2818" width="81.98828125" style="5" customWidth="1"/>
    <col min="2819" max="2819" width="19.1484375" style="5" customWidth="1"/>
    <col min="2820" max="3072" width="9.16796875" style="5"/>
    <col min="3073" max="3073" width="4.44921875" style="5" customWidth="1"/>
    <col min="3074" max="3074" width="81.98828125" style="5" customWidth="1"/>
    <col min="3075" max="3075" width="19.1484375" style="5" customWidth="1"/>
    <col min="3076" max="3328" width="9.16796875" style="5"/>
    <col min="3329" max="3329" width="4.44921875" style="5" customWidth="1"/>
    <col min="3330" max="3330" width="81.98828125" style="5" customWidth="1"/>
    <col min="3331" max="3331" width="19.1484375" style="5" customWidth="1"/>
    <col min="3332" max="3584" width="9.16796875" style="5"/>
    <col min="3585" max="3585" width="4.44921875" style="5" customWidth="1"/>
    <col min="3586" max="3586" width="81.98828125" style="5" customWidth="1"/>
    <col min="3587" max="3587" width="19.1484375" style="5" customWidth="1"/>
    <col min="3588" max="3840" width="9.16796875" style="5"/>
    <col min="3841" max="3841" width="4.44921875" style="5" customWidth="1"/>
    <col min="3842" max="3842" width="81.98828125" style="5" customWidth="1"/>
    <col min="3843" max="3843" width="19.1484375" style="5" customWidth="1"/>
    <col min="3844" max="4096" width="9.16796875" style="5"/>
    <col min="4097" max="4097" width="4.44921875" style="5" customWidth="1"/>
    <col min="4098" max="4098" width="81.98828125" style="5" customWidth="1"/>
    <col min="4099" max="4099" width="19.1484375" style="5" customWidth="1"/>
    <col min="4100" max="4352" width="9.16796875" style="5"/>
    <col min="4353" max="4353" width="4.44921875" style="5" customWidth="1"/>
    <col min="4354" max="4354" width="81.98828125" style="5" customWidth="1"/>
    <col min="4355" max="4355" width="19.1484375" style="5" customWidth="1"/>
    <col min="4356" max="4608" width="9.16796875" style="5"/>
    <col min="4609" max="4609" width="4.44921875" style="5" customWidth="1"/>
    <col min="4610" max="4610" width="81.98828125" style="5" customWidth="1"/>
    <col min="4611" max="4611" width="19.1484375" style="5" customWidth="1"/>
    <col min="4612" max="4864" width="9.16796875" style="5"/>
    <col min="4865" max="4865" width="4.44921875" style="5" customWidth="1"/>
    <col min="4866" max="4866" width="81.98828125" style="5" customWidth="1"/>
    <col min="4867" max="4867" width="19.1484375" style="5" customWidth="1"/>
    <col min="4868" max="5120" width="9.16796875" style="5"/>
    <col min="5121" max="5121" width="4.44921875" style="5" customWidth="1"/>
    <col min="5122" max="5122" width="81.98828125" style="5" customWidth="1"/>
    <col min="5123" max="5123" width="19.1484375" style="5" customWidth="1"/>
    <col min="5124" max="5376" width="9.16796875" style="5"/>
    <col min="5377" max="5377" width="4.44921875" style="5" customWidth="1"/>
    <col min="5378" max="5378" width="81.98828125" style="5" customWidth="1"/>
    <col min="5379" max="5379" width="19.1484375" style="5" customWidth="1"/>
    <col min="5380" max="5632" width="9.16796875" style="5"/>
    <col min="5633" max="5633" width="4.44921875" style="5" customWidth="1"/>
    <col min="5634" max="5634" width="81.98828125" style="5" customWidth="1"/>
    <col min="5635" max="5635" width="19.1484375" style="5" customWidth="1"/>
    <col min="5636" max="5888" width="9.16796875" style="5"/>
    <col min="5889" max="5889" width="4.44921875" style="5" customWidth="1"/>
    <col min="5890" max="5890" width="81.98828125" style="5" customWidth="1"/>
    <col min="5891" max="5891" width="19.1484375" style="5" customWidth="1"/>
    <col min="5892" max="6144" width="9.16796875" style="5"/>
    <col min="6145" max="6145" width="4.44921875" style="5" customWidth="1"/>
    <col min="6146" max="6146" width="81.98828125" style="5" customWidth="1"/>
    <col min="6147" max="6147" width="19.1484375" style="5" customWidth="1"/>
    <col min="6148" max="6400" width="9.16796875" style="5"/>
    <col min="6401" max="6401" width="4.44921875" style="5" customWidth="1"/>
    <col min="6402" max="6402" width="81.98828125" style="5" customWidth="1"/>
    <col min="6403" max="6403" width="19.1484375" style="5" customWidth="1"/>
    <col min="6404" max="6656" width="9.16796875" style="5"/>
    <col min="6657" max="6657" width="4.44921875" style="5" customWidth="1"/>
    <col min="6658" max="6658" width="81.98828125" style="5" customWidth="1"/>
    <col min="6659" max="6659" width="19.1484375" style="5" customWidth="1"/>
    <col min="6660" max="6912" width="9.16796875" style="5"/>
    <col min="6913" max="6913" width="4.44921875" style="5" customWidth="1"/>
    <col min="6914" max="6914" width="81.98828125" style="5" customWidth="1"/>
    <col min="6915" max="6915" width="19.1484375" style="5" customWidth="1"/>
    <col min="6916" max="7168" width="9.16796875" style="5"/>
    <col min="7169" max="7169" width="4.44921875" style="5" customWidth="1"/>
    <col min="7170" max="7170" width="81.98828125" style="5" customWidth="1"/>
    <col min="7171" max="7171" width="19.1484375" style="5" customWidth="1"/>
    <col min="7172" max="7424" width="9.16796875" style="5"/>
    <col min="7425" max="7425" width="4.44921875" style="5" customWidth="1"/>
    <col min="7426" max="7426" width="81.98828125" style="5" customWidth="1"/>
    <col min="7427" max="7427" width="19.1484375" style="5" customWidth="1"/>
    <col min="7428" max="7680" width="9.16796875" style="5"/>
    <col min="7681" max="7681" width="4.44921875" style="5" customWidth="1"/>
    <col min="7682" max="7682" width="81.98828125" style="5" customWidth="1"/>
    <col min="7683" max="7683" width="19.1484375" style="5" customWidth="1"/>
    <col min="7684" max="7936" width="9.16796875" style="5"/>
    <col min="7937" max="7937" width="4.44921875" style="5" customWidth="1"/>
    <col min="7938" max="7938" width="81.98828125" style="5" customWidth="1"/>
    <col min="7939" max="7939" width="19.1484375" style="5" customWidth="1"/>
    <col min="7940" max="8192" width="9.16796875" style="5"/>
    <col min="8193" max="8193" width="4.44921875" style="5" customWidth="1"/>
    <col min="8194" max="8194" width="81.98828125" style="5" customWidth="1"/>
    <col min="8195" max="8195" width="19.1484375" style="5" customWidth="1"/>
    <col min="8196" max="8448" width="9.16796875" style="5"/>
    <col min="8449" max="8449" width="4.44921875" style="5" customWidth="1"/>
    <col min="8450" max="8450" width="81.98828125" style="5" customWidth="1"/>
    <col min="8451" max="8451" width="19.1484375" style="5" customWidth="1"/>
    <col min="8452" max="8704" width="9.16796875" style="5"/>
    <col min="8705" max="8705" width="4.44921875" style="5" customWidth="1"/>
    <col min="8706" max="8706" width="81.98828125" style="5" customWidth="1"/>
    <col min="8707" max="8707" width="19.1484375" style="5" customWidth="1"/>
    <col min="8708" max="8960" width="9.16796875" style="5"/>
    <col min="8961" max="8961" width="4.44921875" style="5" customWidth="1"/>
    <col min="8962" max="8962" width="81.98828125" style="5" customWidth="1"/>
    <col min="8963" max="8963" width="19.1484375" style="5" customWidth="1"/>
    <col min="8964" max="9216" width="9.16796875" style="5"/>
    <col min="9217" max="9217" width="4.44921875" style="5" customWidth="1"/>
    <col min="9218" max="9218" width="81.98828125" style="5" customWidth="1"/>
    <col min="9219" max="9219" width="19.1484375" style="5" customWidth="1"/>
    <col min="9220" max="9472" width="9.16796875" style="5"/>
    <col min="9473" max="9473" width="4.44921875" style="5" customWidth="1"/>
    <col min="9474" max="9474" width="81.98828125" style="5" customWidth="1"/>
    <col min="9475" max="9475" width="19.1484375" style="5" customWidth="1"/>
    <col min="9476" max="9728" width="9.16796875" style="5"/>
    <col min="9729" max="9729" width="4.44921875" style="5" customWidth="1"/>
    <col min="9730" max="9730" width="81.98828125" style="5" customWidth="1"/>
    <col min="9731" max="9731" width="19.1484375" style="5" customWidth="1"/>
    <col min="9732" max="9984" width="9.16796875" style="5"/>
    <col min="9985" max="9985" width="4.44921875" style="5" customWidth="1"/>
    <col min="9986" max="9986" width="81.98828125" style="5" customWidth="1"/>
    <col min="9987" max="9987" width="19.1484375" style="5" customWidth="1"/>
    <col min="9988" max="10240" width="9.16796875" style="5"/>
    <col min="10241" max="10241" width="4.44921875" style="5" customWidth="1"/>
    <col min="10242" max="10242" width="81.98828125" style="5" customWidth="1"/>
    <col min="10243" max="10243" width="19.1484375" style="5" customWidth="1"/>
    <col min="10244" max="10496" width="9.16796875" style="5"/>
    <col min="10497" max="10497" width="4.44921875" style="5" customWidth="1"/>
    <col min="10498" max="10498" width="81.98828125" style="5" customWidth="1"/>
    <col min="10499" max="10499" width="19.1484375" style="5" customWidth="1"/>
    <col min="10500" max="10752" width="9.16796875" style="5"/>
    <col min="10753" max="10753" width="4.44921875" style="5" customWidth="1"/>
    <col min="10754" max="10754" width="81.98828125" style="5" customWidth="1"/>
    <col min="10755" max="10755" width="19.1484375" style="5" customWidth="1"/>
    <col min="10756" max="11008" width="9.16796875" style="5"/>
    <col min="11009" max="11009" width="4.44921875" style="5" customWidth="1"/>
    <col min="11010" max="11010" width="81.98828125" style="5" customWidth="1"/>
    <col min="11011" max="11011" width="19.1484375" style="5" customWidth="1"/>
    <col min="11012" max="11264" width="9.16796875" style="5"/>
    <col min="11265" max="11265" width="4.44921875" style="5" customWidth="1"/>
    <col min="11266" max="11266" width="81.98828125" style="5" customWidth="1"/>
    <col min="11267" max="11267" width="19.1484375" style="5" customWidth="1"/>
    <col min="11268" max="11520" width="9.16796875" style="5"/>
    <col min="11521" max="11521" width="4.44921875" style="5" customWidth="1"/>
    <col min="11522" max="11522" width="81.98828125" style="5" customWidth="1"/>
    <col min="11523" max="11523" width="19.1484375" style="5" customWidth="1"/>
    <col min="11524" max="11776" width="9.16796875" style="5"/>
    <col min="11777" max="11777" width="4.44921875" style="5" customWidth="1"/>
    <col min="11778" max="11778" width="81.98828125" style="5" customWidth="1"/>
    <col min="11779" max="11779" width="19.1484375" style="5" customWidth="1"/>
    <col min="11780" max="12032" width="9.16796875" style="5"/>
    <col min="12033" max="12033" width="4.44921875" style="5" customWidth="1"/>
    <col min="12034" max="12034" width="81.98828125" style="5" customWidth="1"/>
    <col min="12035" max="12035" width="19.1484375" style="5" customWidth="1"/>
    <col min="12036" max="12288" width="9.16796875" style="5"/>
    <col min="12289" max="12289" width="4.44921875" style="5" customWidth="1"/>
    <col min="12290" max="12290" width="81.98828125" style="5" customWidth="1"/>
    <col min="12291" max="12291" width="19.1484375" style="5" customWidth="1"/>
    <col min="12292" max="12544" width="9.16796875" style="5"/>
    <col min="12545" max="12545" width="4.44921875" style="5" customWidth="1"/>
    <col min="12546" max="12546" width="81.98828125" style="5" customWidth="1"/>
    <col min="12547" max="12547" width="19.1484375" style="5" customWidth="1"/>
    <col min="12548" max="12800" width="9.16796875" style="5"/>
    <col min="12801" max="12801" width="4.44921875" style="5" customWidth="1"/>
    <col min="12802" max="12802" width="81.98828125" style="5" customWidth="1"/>
    <col min="12803" max="12803" width="19.1484375" style="5" customWidth="1"/>
    <col min="12804" max="13056" width="9.16796875" style="5"/>
    <col min="13057" max="13057" width="4.44921875" style="5" customWidth="1"/>
    <col min="13058" max="13058" width="81.98828125" style="5" customWidth="1"/>
    <col min="13059" max="13059" width="19.1484375" style="5" customWidth="1"/>
    <col min="13060" max="13312" width="9.16796875" style="5"/>
    <col min="13313" max="13313" width="4.44921875" style="5" customWidth="1"/>
    <col min="13314" max="13314" width="81.98828125" style="5" customWidth="1"/>
    <col min="13315" max="13315" width="19.1484375" style="5" customWidth="1"/>
    <col min="13316" max="13568" width="9.16796875" style="5"/>
    <col min="13569" max="13569" width="4.44921875" style="5" customWidth="1"/>
    <col min="13570" max="13570" width="81.98828125" style="5" customWidth="1"/>
    <col min="13571" max="13571" width="19.1484375" style="5" customWidth="1"/>
    <col min="13572" max="13824" width="9.16796875" style="5"/>
    <col min="13825" max="13825" width="4.44921875" style="5" customWidth="1"/>
    <col min="13826" max="13826" width="81.98828125" style="5" customWidth="1"/>
    <col min="13827" max="13827" width="19.1484375" style="5" customWidth="1"/>
    <col min="13828" max="14080" width="9.16796875" style="5"/>
    <col min="14081" max="14081" width="4.44921875" style="5" customWidth="1"/>
    <col min="14082" max="14082" width="81.98828125" style="5" customWidth="1"/>
    <col min="14083" max="14083" width="19.1484375" style="5" customWidth="1"/>
    <col min="14084" max="14336" width="9.16796875" style="5"/>
    <col min="14337" max="14337" width="4.44921875" style="5" customWidth="1"/>
    <col min="14338" max="14338" width="81.98828125" style="5" customWidth="1"/>
    <col min="14339" max="14339" width="19.1484375" style="5" customWidth="1"/>
    <col min="14340" max="14592" width="9.16796875" style="5"/>
    <col min="14593" max="14593" width="4.44921875" style="5" customWidth="1"/>
    <col min="14594" max="14594" width="81.98828125" style="5" customWidth="1"/>
    <col min="14595" max="14595" width="19.1484375" style="5" customWidth="1"/>
    <col min="14596" max="14848" width="9.16796875" style="5"/>
    <col min="14849" max="14849" width="4.44921875" style="5" customWidth="1"/>
    <col min="14850" max="14850" width="81.98828125" style="5" customWidth="1"/>
    <col min="14851" max="14851" width="19.1484375" style="5" customWidth="1"/>
    <col min="14852" max="15104" width="9.16796875" style="5"/>
    <col min="15105" max="15105" width="4.44921875" style="5" customWidth="1"/>
    <col min="15106" max="15106" width="81.98828125" style="5" customWidth="1"/>
    <col min="15107" max="15107" width="19.1484375" style="5" customWidth="1"/>
    <col min="15108" max="15360" width="9.16796875" style="5"/>
    <col min="15361" max="15361" width="4.44921875" style="5" customWidth="1"/>
    <col min="15362" max="15362" width="81.98828125" style="5" customWidth="1"/>
    <col min="15363" max="15363" width="19.1484375" style="5" customWidth="1"/>
    <col min="15364" max="15616" width="9.16796875" style="5"/>
    <col min="15617" max="15617" width="4.44921875" style="5" customWidth="1"/>
    <col min="15618" max="15618" width="81.98828125" style="5" customWidth="1"/>
    <col min="15619" max="15619" width="19.1484375" style="5" customWidth="1"/>
    <col min="15620" max="15872" width="9.16796875" style="5"/>
    <col min="15873" max="15873" width="4.44921875" style="5" customWidth="1"/>
    <col min="15874" max="15874" width="81.98828125" style="5" customWidth="1"/>
    <col min="15875" max="15875" width="19.1484375" style="5" customWidth="1"/>
    <col min="15876" max="16128" width="9.16796875" style="5"/>
    <col min="16129" max="16129" width="4.44921875" style="5" customWidth="1"/>
    <col min="16130" max="16130" width="81.98828125" style="5" customWidth="1"/>
    <col min="16131" max="16131" width="19.1484375" style="5" customWidth="1"/>
    <col min="16132" max="16383" width="9.16796875" style="5"/>
    <col min="16384" max="16384" width="9.16796875" style="5" customWidth="1"/>
  </cols>
  <sheetData>
    <row r="1" spans="1:9" s="1" customFormat="1" ht="19.5" customHeight="1" thickBot="1" x14ac:dyDescent="0.3">
      <c r="A1" s="133"/>
    </row>
    <row r="2" spans="1:9" s="2" customFormat="1" ht="41.25" customHeight="1" thickBot="1" x14ac:dyDescent="0.2">
      <c r="A2" s="210" t="s">
        <v>249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25">
      <c r="B3" s="3"/>
      <c r="C3" s="3"/>
    </row>
    <row r="4" spans="1:9" s="4" customFormat="1" ht="64.5" customHeight="1" thickBot="1" x14ac:dyDescent="0.2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2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2">
      <c r="B6" s="6"/>
      <c r="C6" s="6"/>
      <c r="E6" s="6"/>
      <c r="F6" s="6"/>
      <c r="H6" s="6"/>
      <c r="I6" s="6"/>
    </row>
    <row r="7" spans="1:9" ht="12.75" customHeight="1" x14ac:dyDescent="0.2">
      <c r="B7" s="6"/>
      <c r="C7" s="6"/>
      <c r="E7" s="6"/>
      <c r="F7" s="6"/>
      <c r="H7" s="6"/>
      <c r="I7" s="6"/>
    </row>
    <row r="8" spans="1:9" ht="12.75" customHeight="1" x14ac:dyDescent="0.2">
      <c r="B8" s="6"/>
      <c r="C8" s="6"/>
      <c r="E8" s="6"/>
      <c r="F8" s="6"/>
      <c r="H8" s="6"/>
      <c r="I8" s="6"/>
    </row>
    <row r="9" spans="1:9" ht="12.75" customHeight="1" x14ac:dyDescent="0.2">
      <c r="B9" s="6"/>
      <c r="C9" s="6"/>
      <c r="E9" s="6"/>
      <c r="F9" s="6"/>
      <c r="H9" s="6"/>
      <c r="I9" s="6"/>
    </row>
    <row r="10" spans="1:9" x14ac:dyDescent="0.2">
      <c r="B10" s="6"/>
      <c r="C10" s="6"/>
      <c r="E10" s="6"/>
      <c r="F10" s="6"/>
      <c r="H10" s="6"/>
      <c r="I10" s="6"/>
    </row>
    <row r="11" spans="1:9" ht="12.75" customHeight="1" x14ac:dyDescent="0.2">
      <c r="B11" s="6"/>
      <c r="C11" s="6"/>
      <c r="E11" s="6"/>
      <c r="F11" s="6"/>
      <c r="H11" s="6"/>
      <c r="I11" s="6"/>
    </row>
    <row r="12" spans="1:9" ht="12.75" customHeight="1" x14ac:dyDescent="0.2">
      <c r="B12" s="7"/>
      <c r="C12" s="6"/>
      <c r="E12" s="7"/>
      <c r="F12" s="6"/>
      <c r="H12" s="7"/>
      <c r="I12" s="6"/>
    </row>
    <row r="13" spans="1:9" ht="12.75" customHeight="1" x14ac:dyDescent="0.2">
      <c r="B13" s="6"/>
      <c r="C13" s="6"/>
      <c r="E13" s="6"/>
      <c r="F13" s="6"/>
      <c r="H13" s="6"/>
      <c r="I13" s="6"/>
    </row>
    <row r="14" spans="1:9" ht="12.75" customHeight="1" x14ac:dyDescent="0.2">
      <c r="B14" s="6"/>
      <c r="C14" s="6"/>
      <c r="E14" s="6"/>
      <c r="F14" s="6"/>
      <c r="H14" s="6"/>
      <c r="I14" s="6"/>
    </row>
    <row r="15" spans="1:9" ht="12.75" customHeight="1" x14ac:dyDescent="0.2">
      <c r="B15" s="6"/>
      <c r="C15" s="6"/>
      <c r="E15" s="6"/>
      <c r="F15" s="6"/>
      <c r="H15" s="6"/>
      <c r="I15" s="6"/>
    </row>
    <row r="16" spans="1:9" ht="12.75" customHeight="1" x14ac:dyDescent="0.2">
      <c r="B16" s="6"/>
      <c r="C16" s="6"/>
      <c r="E16" s="6"/>
      <c r="F16" s="6"/>
      <c r="H16" s="6"/>
      <c r="I16" s="6"/>
    </row>
    <row r="17" spans="1:9" ht="12.75" customHeight="1" x14ac:dyDescent="0.2">
      <c r="B17" s="6"/>
      <c r="C17" s="6"/>
      <c r="E17" s="6"/>
      <c r="F17" s="6"/>
      <c r="H17" s="6"/>
      <c r="I17" s="6"/>
    </row>
    <row r="18" spans="1:9" ht="12.75" customHeight="1" x14ac:dyDescent="0.2">
      <c r="B18" s="6"/>
      <c r="C18" s="6"/>
      <c r="E18" s="6"/>
      <c r="F18" s="6"/>
      <c r="H18" s="6"/>
      <c r="I18" s="6"/>
    </row>
    <row r="19" spans="1:9" ht="12.75" customHeight="1" x14ac:dyDescent="0.2">
      <c r="B19" s="6"/>
      <c r="C19" s="6"/>
      <c r="E19" s="6"/>
      <c r="F19" s="6"/>
      <c r="H19" s="6"/>
      <c r="I19" s="6"/>
    </row>
    <row r="20" spans="1:9" ht="12.75" customHeight="1" x14ac:dyDescent="0.2">
      <c r="C20" s="6"/>
      <c r="F20" s="6"/>
      <c r="I20" s="6"/>
    </row>
    <row r="21" spans="1:9" ht="14.25" customHeight="1" x14ac:dyDescent="0.2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2">
      <c r="B22" s="9"/>
      <c r="C22" s="6"/>
      <c r="E22" s="9"/>
      <c r="F22" s="6"/>
      <c r="H22" s="9"/>
      <c r="I22" s="6"/>
    </row>
    <row r="23" spans="1:9" ht="12.75" customHeight="1" x14ac:dyDescent="0.2">
      <c r="B23" s="9"/>
      <c r="C23" s="6"/>
      <c r="E23" s="9"/>
      <c r="F23" s="6"/>
      <c r="H23" s="9"/>
      <c r="I23" s="6"/>
    </row>
    <row r="24" spans="1:9" ht="15" customHeight="1" x14ac:dyDescent="0.2">
      <c r="B24" s="6"/>
      <c r="C24" s="6"/>
      <c r="E24" s="6"/>
      <c r="F24" s="6"/>
      <c r="H24" s="6"/>
      <c r="I24" s="6"/>
    </row>
    <row r="25" spans="1:9" ht="16.5" customHeight="1" x14ac:dyDescent="0.2">
      <c r="B25" s="9"/>
      <c r="C25" s="6"/>
      <c r="E25" s="9"/>
      <c r="F25" s="6"/>
      <c r="H25" s="9"/>
      <c r="I25" s="6"/>
    </row>
    <row r="26" spans="1:9" ht="12.75" customHeight="1" x14ac:dyDescent="0.2">
      <c r="B26" s="9"/>
      <c r="C26" s="6"/>
      <c r="E26" s="9"/>
      <c r="F26" s="6"/>
      <c r="H26" s="9"/>
      <c r="I26" s="6"/>
    </row>
    <row r="27" spans="1:9" ht="12.75" customHeight="1" x14ac:dyDescent="0.2">
      <c r="B27" s="9"/>
      <c r="C27" s="6"/>
      <c r="E27" s="9"/>
      <c r="F27" s="6"/>
      <c r="H27" s="9"/>
      <c r="I27" s="6"/>
    </row>
    <row r="28" spans="1:9" ht="12.75" customHeight="1" x14ac:dyDescent="0.2">
      <c r="B28" s="6"/>
      <c r="C28" s="6"/>
      <c r="E28" s="6"/>
      <c r="F28" s="6"/>
      <c r="H28" s="6"/>
      <c r="I28" s="6"/>
    </row>
    <row r="29" spans="1:9" ht="12.75" customHeight="1" x14ac:dyDescent="0.2">
      <c r="B29" s="6"/>
      <c r="C29" s="6"/>
      <c r="E29" s="6"/>
      <c r="F29" s="6"/>
      <c r="H29" s="6"/>
      <c r="I29" s="6"/>
    </row>
    <row r="30" spans="1:9" ht="12.75" customHeight="1" x14ac:dyDescent="0.2">
      <c r="B30" s="6"/>
      <c r="C30" s="6"/>
      <c r="E30" s="6"/>
      <c r="F30" s="6"/>
      <c r="H30" s="6"/>
      <c r="I30" s="6"/>
    </row>
    <row r="31" spans="1:9" ht="12.75" customHeight="1" x14ac:dyDescent="0.2">
      <c r="B31" s="6"/>
      <c r="C31" s="6"/>
      <c r="E31" s="6"/>
      <c r="F31" s="6"/>
      <c r="H31" s="6"/>
      <c r="I31" s="6"/>
    </row>
    <row r="32" spans="1:9" ht="12.75" customHeight="1" x14ac:dyDescent="0.2">
      <c r="B32" s="6"/>
      <c r="C32" s="6"/>
      <c r="E32" s="6"/>
      <c r="F32" s="6"/>
      <c r="H32" s="6"/>
      <c r="I32" s="6"/>
    </row>
    <row r="33" spans="2:9" ht="12.75" customHeight="1" x14ac:dyDescent="0.2">
      <c r="B33" s="6"/>
      <c r="C33" s="6"/>
      <c r="E33" s="6"/>
      <c r="F33" s="6"/>
      <c r="H33" s="6"/>
      <c r="I33" s="6"/>
    </row>
    <row r="34" spans="2:9" ht="12.75" customHeight="1" x14ac:dyDescent="0.2">
      <c r="B34" s="6"/>
      <c r="C34" s="6"/>
      <c r="E34" s="6"/>
      <c r="F34" s="6"/>
      <c r="H34" s="6"/>
      <c r="I34" s="6"/>
    </row>
    <row r="35" spans="2:9" ht="12.75" customHeight="1" x14ac:dyDescent="0.2">
      <c r="B35" s="6"/>
      <c r="C35" s="6"/>
      <c r="E35" s="6"/>
      <c r="F35" s="6"/>
      <c r="H35" s="6"/>
      <c r="I35" s="6"/>
    </row>
    <row r="36" spans="2:9" ht="12.75" customHeight="1" x14ac:dyDescent="0.2">
      <c r="B36" s="6"/>
      <c r="C36" s="6"/>
      <c r="E36" s="6"/>
      <c r="F36" s="6"/>
      <c r="H36" s="6"/>
      <c r="I36" s="6"/>
    </row>
    <row r="37" spans="2:9" ht="12.75" customHeight="1" x14ac:dyDescent="0.2">
      <c r="B37" s="6"/>
      <c r="C37" s="6"/>
      <c r="E37" s="6"/>
      <c r="F37" s="6"/>
      <c r="H37" s="6"/>
      <c r="I37" s="6"/>
    </row>
    <row r="38" spans="2:9" ht="12.75" customHeight="1" x14ac:dyDescent="0.2">
      <c r="B38" s="6"/>
      <c r="C38" s="6"/>
      <c r="E38" s="6"/>
      <c r="F38" s="6"/>
      <c r="H38" s="6"/>
      <c r="I38" s="6"/>
    </row>
    <row r="39" spans="2:9" ht="12.75" customHeight="1" x14ac:dyDescent="0.2">
      <c r="B39" s="6"/>
      <c r="C39" s="6"/>
      <c r="E39" s="6"/>
      <c r="F39" s="6"/>
      <c r="H39" s="6"/>
      <c r="I39" s="6"/>
    </row>
    <row r="40" spans="2:9" ht="12.75" customHeight="1" x14ac:dyDescent="0.2">
      <c r="B40" s="6"/>
      <c r="C40" s="6"/>
      <c r="E40" s="6"/>
      <c r="F40" s="6"/>
      <c r="H40" s="6"/>
      <c r="I40" s="6"/>
    </row>
    <row r="41" spans="2:9" ht="12.75" customHeight="1" x14ac:dyDescent="0.2">
      <c r="B41" s="6"/>
      <c r="C41" s="6"/>
      <c r="E41" s="6"/>
      <c r="F41" s="6"/>
      <c r="H41" s="6"/>
      <c r="I41" s="6"/>
    </row>
    <row r="42" spans="2:9" ht="12.75" customHeight="1" x14ac:dyDescent="0.2">
      <c r="B42" s="6"/>
      <c r="C42" s="6"/>
      <c r="E42" s="6"/>
      <c r="F42" s="6"/>
      <c r="H42" s="6"/>
      <c r="I42" s="6"/>
    </row>
    <row r="43" spans="2:9" ht="12.75" customHeight="1" x14ac:dyDescent="0.2">
      <c r="B43" s="6"/>
      <c r="C43" s="6"/>
      <c r="E43" s="6"/>
      <c r="F43" s="6"/>
      <c r="H43" s="6"/>
      <c r="I43" s="6"/>
    </row>
    <row r="44" spans="2:9" ht="12.75" customHeight="1" x14ac:dyDescent="0.2">
      <c r="B44" s="6"/>
      <c r="C44" s="6"/>
      <c r="E44" s="6"/>
      <c r="F44" s="6"/>
      <c r="H44" s="6"/>
      <c r="I44" s="6"/>
    </row>
    <row r="45" spans="2:9" ht="12.75" customHeight="1" x14ac:dyDescent="0.2">
      <c r="B45" s="6"/>
      <c r="C45" s="6"/>
      <c r="E45" s="6"/>
      <c r="F45" s="6"/>
      <c r="H45" s="6"/>
      <c r="I45" s="6"/>
    </row>
    <row r="46" spans="2:9" ht="12.75" customHeight="1" x14ac:dyDescent="0.2">
      <c r="B46" s="6"/>
      <c r="C46" s="6"/>
      <c r="E46" s="6"/>
      <c r="F46" s="6"/>
      <c r="H46" s="6"/>
      <c r="I46" s="6"/>
    </row>
    <row r="47" spans="2:9" ht="12.75" customHeight="1" x14ac:dyDescent="0.2">
      <c r="B47" s="6"/>
      <c r="C47" s="6"/>
      <c r="E47" s="6"/>
      <c r="F47" s="6"/>
      <c r="H47" s="6"/>
      <c r="I47" s="6"/>
    </row>
    <row r="48" spans="2:9" x14ac:dyDescent="0.2">
      <c r="B48" s="10"/>
      <c r="C48" s="6"/>
      <c r="E48" s="10"/>
      <c r="F48" s="6"/>
      <c r="H48" s="10"/>
      <c r="I48" s="6"/>
    </row>
    <row r="49" spans="2:9" x14ac:dyDescent="0.2">
      <c r="B49" s="3"/>
      <c r="C49" s="3"/>
      <c r="E49" s="3"/>
      <c r="F49" s="3"/>
      <c r="H49" s="3"/>
      <c r="I49" s="3"/>
    </row>
    <row r="120" spans="19:19" x14ac:dyDescent="0.2">
      <c r="S120" s="5">
        <f>SUM(E120:R120)</f>
        <v>0</v>
      </c>
    </row>
  </sheetData>
  <sheetProtection algorithmName="SHA-512" hashValue="G1RHp0FNV5mwVgqnxlQX7zNe4xBLe/a2bgh1XvMjoSO0RixQ3X+7Sr1ccVbZx/lSG6FEuPyKdWXlUfJwRzP+DQ==" saltValue="Aq0CaDTDo9/TWIROAj7+k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Modello LA</vt:lpstr>
      <vt:lpstr>Allegato 3.a</vt:lpstr>
      <vt:lpstr>Allegato 3.b</vt:lpstr>
      <vt:lpstr>Allegato 3.b!Area_stampa</vt:lpstr>
      <vt:lpstr>Modello LA!Area_stampa</vt:lpstr>
      <vt:lpstr>Allegato 3.a!Titoli_stampa</vt:lpstr>
      <vt:lpstr>Modello LA!Titoli_stampa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Finelli, Umberto</dc:creator>
  <cp:lastModifiedBy>Reno Grossi</cp:lastModifiedBy>
  <cp:lastPrinted>2022-08-30T13:58:33Z</cp:lastPrinted>
  <dcterms:created xsi:type="dcterms:W3CDTF">2003-09-29T10:34:29Z</dcterms:created>
  <dcterms:modified xsi:type="dcterms:W3CDTF">2022-09-19T11:12:29Z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2022-07-18T09:49:32Z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4a93f890-b1dd-4418-9a11-8901cd506217</vt:lpwstr>
  </property>
  <property fmtid="{D5CDD505-2E9C-101B-9397-08002B2CF9AE}" pid="8" name="MSIP_Label_ea60d57e-af5b-4752-ac57-3e4f28ca11dc_ContentBits">
    <vt:lpwstr>0</vt:lpwstr>
  </property>
</Properties>
</file>