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0" yWindow="-120" windowWidth="29040" windowHeight="15840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/>
  <c r="S120" i="12" l="1"/>
  <c r="S117" i="13"/>
  <c r="S113"/>
  <c r="F10" i="11"/>
  <c r="N43" i="13"/>
  <c r="E43"/>
  <c r="F56" i="11"/>
  <c r="F106" l="1"/>
  <c r="F102"/>
  <c r="F101" s="1"/>
  <c r="F90"/>
  <c r="F84"/>
  <c r="F76"/>
  <c r="F75" s="1"/>
  <c r="F68"/>
  <c r="F62"/>
  <c r="F55"/>
  <c r="F51"/>
  <c r="F49" s="1"/>
  <c r="F43"/>
  <c r="F37"/>
  <c r="F30"/>
  <c r="M22"/>
  <c r="F18"/>
  <c r="F22"/>
  <c r="L22"/>
  <c r="K22"/>
  <c r="J22"/>
  <c r="I22"/>
  <c r="H22"/>
  <c r="G22"/>
  <c r="E106" i="13"/>
  <c r="E102"/>
  <c r="E101" s="1"/>
  <c r="E90"/>
  <c r="E84"/>
  <c r="E76"/>
  <c r="E75" s="1"/>
  <c r="E68"/>
  <c r="E62"/>
  <c r="E56"/>
  <c r="E55" s="1"/>
  <c r="E51"/>
  <c r="E49" s="1"/>
  <c r="E37"/>
  <c r="E30"/>
  <c r="E22"/>
  <c r="E18"/>
  <c r="E10"/>
  <c r="R18"/>
  <c r="R22"/>
  <c r="Q22"/>
  <c r="P22"/>
  <c r="O22"/>
  <c r="N22"/>
  <c r="M22"/>
  <c r="L22"/>
  <c r="K22"/>
  <c r="J22"/>
  <c r="I22"/>
  <c r="H22"/>
  <c r="G22"/>
  <c r="F22"/>
  <c r="F61" i="11" l="1"/>
  <c r="F17"/>
  <c r="E118" i="13"/>
  <c r="E61"/>
  <c r="E29"/>
  <c r="N102"/>
  <c r="N101" s="1"/>
  <c r="N106"/>
  <c r="N90"/>
  <c r="N84"/>
  <c r="N76"/>
  <c r="N75" s="1"/>
  <c r="N68"/>
  <c r="N62"/>
  <c r="N56"/>
  <c r="N55" s="1"/>
  <c r="N51"/>
  <c r="N49" s="1"/>
  <c r="N37"/>
  <c r="N30"/>
  <c r="N10"/>
  <c r="N18"/>
  <c r="N17" s="1"/>
  <c r="N29" l="1"/>
  <c r="E99"/>
  <c r="N27"/>
  <c r="N118"/>
  <c r="N61"/>
  <c r="M106" i="11"/>
  <c r="L106"/>
  <c r="K106"/>
  <c r="J106"/>
  <c r="I106"/>
  <c r="H106"/>
  <c r="G106"/>
  <c r="M102"/>
  <c r="L102"/>
  <c r="K102"/>
  <c r="J102"/>
  <c r="I102"/>
  <c r="H102"/>
  <c r="H101" s="1"/>
  <c r="G102"/>
  <c r="G101" s="1"/>
  <c r="F118"/>
  <c r="M101"/>
  <c r="M118" s="1"/>
  <c r="L101"/>
  <c r="K101"/>
  <c r="J101"/>
  <c r="I101"/>
  <c r="I118" s="1"/>
  <c r="M90"/>
  <c r="L90"/>
  <c r="K90"/>
  <c r="J90"/>
  <c r="I90"/>
  <c r="H90"/>
  <c r="G90"/>
  <c r="M84"/>
  <c r="L84"/>
  <c r="K84"/>
  <c r="J84"/>
  <c r="I84"/>
  <c r="H84"/>
  <c r="G84"/>
  <c r="M76"/>
  <c r="M75" s="1"/>
  <c r="L76"/>
  <c r="L75" s="1"/>
  <c r="K76"/>
  <c r="K75" s="1"/>
  <c r="J76"/>
  <c r="I76"/>
  <c r="I75" s="1"/>
  <c r="H76"/>
  <c r="G76"/>
  <c r="G75" s="1"/>
  <c r="J75"/>
  <c r="H75"/>
  <c r="M68"/>
  <c r="L68"/>
  <c r="K68"/>
  <c r="K61" s="1"/>
  <c r="J68"/>
  <c r="I68"/>
  <c r="H68"/>
  <c r="G68"/>
  <c r="G61" s="1"/>
  <c r="M62"/>
  <c r="M61" s="1"/>
  <c r="L62"/>
  <c r="K62"/>
  <c r="J62"/>
  <c r="I62"/>
  <c r="H62"/>
  <c r="G62"/>
  <c r="M56"/>
  <c r="M55" s="1"/>
  <c r="L56"/>
  <c r="L55" s="1"/>
  <c r="K56"/>
  <c r="K55" s="1"/>
  <c r="J56"/>
  <c r="I56"/>
  <c r="I55" s="1"/>
  <c r="H56"/>
  <c r="H55" s="1"/>
  <c r="G56"/>
  <c r="G55" s="1"/>
  <c r="J55"/>
  <c r="M51"/>
  <c r="M49" s="1"/>
  <c r="L51"/>
  <c r="L49" s="1"/>
  <c r="K51"/>
  <c r="K49" s="1"/>
  <c r="J51"/>
  <c r="J49" s="1"/>
  <c r="I51"/>
  <c r="I49" s="1"/>
  <c r="H51"/>
  <c r="G51"/>
  <c r="G49" s="1"/>
  <c r="H49"/>
  <c r="M43"/>
  <c r="L43"/>
  <c r="K43"/>
  <c r="J43"/>
  <c r="I43"/>
  <c r="H43"/>
  <c r="G43"/>
  <c r="M37"/>
  <c r="L37"/>
  <c r="K37"/>
  <c r="J37"/>
  <c r="I37"/>
  <c r="H37"/>
  <c r="G37"/>
  <c r="M30"/>
  <c r="L30"/>
  <c r="K30"/>
  <c r="J30"/>
  <c r="I30"/>
  <c r="H30"/>
  <c r="G30"/>
  <c r="M18"/>
  <c r="L18"/>
  <c r="K18"/>
  <c r="J18"/>
  <c r="I18"/>
  <c r="H18"/>
  <c r="G18"/>
  <c r="F27"/>
  <c r="M17"/>
  <c r="L17"/>
  <c r="K17"/>
  <c r="J17"/>
  <c r="I17"/>
  <c r="H17"/>
  <c r="G17"/>
  <c r="M10"/>
  <c r="L10"/>
  <c r="K10"/>
  <c r="J10"/>
  <c r="I10"/>
  <c r="H10"/>
  <c r="G10"/>
  <c r="S119" i="13"/>
  <c r="E119" i="11" s="1"/>
  <c r="E117"/>
  <c r="S116" i="13"/>
  <c r="E116" i="11" s="1"/>
  <c r="S115" i="13"/>
  <c r="E115" i="11" s="1"/>
  <c r="S114" i="13"/>
  <c r="E114" i="11" s="1"/>
  <c r="E113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/>
  <c r="P106"/>
  <c r="O106"/>
  <c r="M106"/>
  <c r="L106"/>
  <c r="K106"/>
  <c r="J106"/>
  <c r="I106"/>
  <c r="H106"/>
  <c r="G106"/>
  <c r="F106"/>
  <c r="S105"/>
  <c r="E105" i="11" s="1"/>
  <c r="S104" i="13"/>
  <c r="E104" i="11" s="1"/>
  <c r="S103" i="13"/>
  <c r="E103" i="11" s="1"/>
  <c r="R102" i="13"/>
  <c r="Q102"/>
  <c r="P102"/>
  <c r="P101" s="1"/>
  <c r="O102"/>
  <c r="O101" s="1"/>
  <c r="M102"/>
  <c r="M101" s="1"/>
  <c r="L102"/>
  <c r="L101" s="1"/>
  <c r="K102"/>
  <c r="K101" s="1"/>
  <c r="J102"/>
  <c r="J101" s="1"/>
  <c r="I102"/>
  <c r="H102"/>
  <c r="H101" s="1"/>
  <c r="G102"/>
  <c r="G101" s="1"/>
  <c r="F102"/>
  <c r="F101" s="1"/>
  <c r="R101"/>
  <c r="Q101"/>
  <c r="I101"/>
  <c r="S98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/>
  <c r="P90"/>
  <c r="O90"/>
  <c r="M90"/>
  <c r="L90"/>
  <c r="K90"/>
  <c r="J90"/>
  <c r="I90"/>
  <c r="H90"/>
  <c r="G90"/>
  <c r="F90"/>
  <c r="S89"/>
  <c r="E89" i="11" s="1"/>
  <c r="S88" i="13"/>
  <c r="E88" i="11" s="1"/>
  <c r="S87" i="13"/>
  <c r="E87" i="11" s="1"/>
  <c r="S86" i="13"/>
  <c r="E86" i="11" s="1"/>
  <c r="S85" i="13"/>
  <c r="E85" i="11" s="1"/>
  <c r="R84" i="13"/>
  <c r="Q84"/>
  <c r="P84"/>
  <c r="O84"/>
  <c r="M84"/>
  <c r="L84"/>
  <c r="K84"/>
  <c r="J84"/>
  <c r="I84"/>
  <c r="H84"/>
  <c r="G84"/>
  <c r="F84"/>
  <c r="S8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s="1"/>
  <c r="Q76"/>
  <c r="Q75" s="1"/>
  <c r="P76"/>
  <c r="P75" s="1"/>
  <c r="O76"/>
  <c r="M76"/>
  <c r="M75" s="1"/>
  <c r="L76"/>
  <c r="L75" s="1"/>
  <c r="K76"/>
  <c r="K75" s="1"/>
  <c r="J76"/>
  <c r="J75" s="1"/>
  <c r="I76"/>
  <c r="I75" s="1"/>
  <c r="H76"/>
  <c r="H75" s="1"/>
  <c r="G76"/>
  <c r="G75" s="1"/>
  <c r="F76"/>
  <c r="F75" s="1"/>
  <c r="O75"/>
  <c r="S74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/>
  <c r="P68"/>
  <c r="O68"/>
  <c r="M68"/>
  <c r="L68"/>
  <c r="K68"/>
  <c r="J68"/>
  <c r="I68"/>
  <c r="H68"/>
  <c r="G68"/>
  <c r="F68"/>
  <c r="S67"/>
  <c r="E67" i="11" s="1"/>
  <c r="S66" i="13"/>
  <c r="E66" i="11" s="1"/>
  <c r="S65" i="13"/>
  <c r="E65" i="11" s="1"/>
  <c r="S64" i="13"/>
  <c r="E64" i="11" s="1"/>
  <c r="S63" i="13"/>
  <c r="E63" i="11" s="1"/>
  <c r="R62" i="13"/>
  <c r="Q62"/>
  <c r="P62"/>
  <c r="O62"/>
  <c r="M62"/>
  <c r="L62"/>
  <c r="L61" s="1"/>
  <c r="K62"/>
  <c r="J62"/>
  <c r="I62"/>
  <c r="H62"/>
  <c r="G62"/>
  <c r="F62"/>
  <c r="S60"/>
  <c r="E60" i="11" s="1"/>
  <c r="S59" i="13"/>
  <c r="E59" i="11" s="1"/>
  <c r="S58" i="13"/>
  <c r="E58" i="11" s="1"/>
  <c r="S57" i="13"/>
  <c r="E57" i="11" s="1"/>
  <c r="R56" i="13"/>
  <c r="R55" s="1"/>
  <c r="Q56"/>
  <c r="Q55" s="1"/>
  <c r="P56"/>
  <c r="P55" s="1"/>
  <c r="O56"/>
  <c r="O55" s="1"/>
  <c r="M56"/>
  <c r="M55" s="1"/>
  <c r="L56"/>
  <c r="L55" s="1"/>
  <c r="K56"/>
  <c r="K55" s="1"/>
  <c r="J56"/>
  <c r="J55" s="1"/>
  <c r="I56"/>
  <c r="I55" s="1"/>
  <c r="H56"/>
  <c r="H55" s="1"/>
  <c r="G56"/>
  <c r="G55" s="1"/>
  <c r="F56"/>
  <c r="F55" s="1"/>
  <c r="S54"/>
  <c r="E54" i="11" s="1"/>
  <c r="S53" i="13"/>
  <c r="E53" i="11" s="1"/>
  <c r="S52" i="13"/>
  <c r="E52" i="11" s="1"/>
  <c r="R51" i="13"/>
  <c r="R49" s="1"/>
  <c r="Q51"/>
  <c r="Q49" s="1"/>
  <c r="P51"/>
  <c r="P49" s="1"/>
  <c r="O51"/>
  <c r="O49" s="1"/>
  <c r="M51"/>
  <c r="M49" s="1"/>
  <c r="L51"/>
  <c r="L49" s="1"/>
  <c r="K51"/>
  <c r="K49" s="1"/>
  <c r="J51"/>
  <c r="J49" s="1"/>
  <c r="I51"/>
  <c r="I49" s="1"/>
  <c r="H51"/>
  <c r="H49" s="1"/>
  <c r="G51"/>
  <c r="G49" s="1"/>
  <c r="F51"/>
  <c r="F49" s="1"/>
  <c r="S50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/>
  <c r="P43"/>
  <c r="O43"/>
  <c r="M43"/>
  <c r="L43"/>
  <c r="K43"/>
  <c r="J43"/>
  <c r="I43"/>
  <c r="H43"/>
  <c r="G43"/>
  <c r="F43"/>
  <c r="S42"/>
  <c r="E42" i="11" s="1"/>
  <c r="S41" i="13"/>
  <c r="E41" i="11" s="1"/>
  <c r="S40" i="13"/>
  <c r="E40" i="11" s="1"/>
  <c r="S39" i="13"/>
  <c r="E39" i="11" s="1"/>
  <c r="S38" i="13"/>
  <c r="E38" i="11" s="1"/>
  <c r="R37" i="13"/>
  <c r="Q37"/>
  <c r="P37"/>
  <c r="O37"/>
  <c r="M37"/>
  <c r="L37"/>
  <c r="K37"/>
  <c r="J37"/>
  <c r="I37"/>
  <c r="H37"/>
  <c r="G37"/>
  <c r="F37"/>
  <c r="S36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/>
  <c r="P30"/>
  <c r="O30"/>
  <c r="M30"/>
  <c r="L30"/>
  <c r="K30"/>
  <c r="J30"/>
  <c r="I30"/>
  <c r="H30"/>
  <c r="G30"/>
  <c r="F30"/>
  <c r="S26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/>
  <c r="Q17" s="1"/>
  <c r="P18"/>
  <c r="P17" s="1"/>
  <c r="O18"/>
  <c r="O17" s="1"/>
  <c r="M18"/>
  <c r="M17" s="1"/>
  <c r="L18"/>
  <c r="L17" s="1"/>
  <c r="K18"/>
  <c r="K17" s="1"/>
  <c r="J18"/>
  <c r="J17" s="1"/>
  <c r="I18"/>
  <c r="I17" s="1"/>
  <c r="H18"/>
  <c r="H17" s="1"/>
  <c r="G18"/>
  <c r="G17" s="1"/>
  <c r="F18"/>
  <c r="E17"/>
  <c r="E27" s="1"/>
  <c r="S16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/>
  <c r="P10"/>
  <c r="O10"/>
  <c r="M10"/>
  <c r="L10"/>
  <c r="K10"/>
  <c r="J10"/>
  <c r="I10"/>
  <c r="H10"/>
  <c r="G10"/>
  <c r="F10"/>
  <c r="N99" l="1"/>
  <c r="N120" s="1"/>
  <c r="H61" i="11"/>
  <c r="L61"/>
  <c r="I29"/>
  <c r="M29"/>
  <c r="J61"/>
  <c r="O118" i="13"/>
  <c r="F118"/>
  <c r="J118"/>
  <c r="I27" i="11"/>
  <c r="L118" i="13"/>
  <c r="J29" i="11"/>
  <c r="H29"/>
  <c r="L29"/>
  <c r="L99" s="1"/>
  <c r="M27"/>
  <c r="I61"/>
  <c r="L118"/>
  <c r="R118" i="13"/>
  <c r="M118"/>
  <c r="G27" i="11"/>
  <c r="K27"/>
  <c r="C5" i="12" s="1"/>
  <c r="J118" i="11"/>
  <c r="K118"/>
  <c r="I5" i="12" s="1"/>
  <c r="G118" i="11"/>
  <c r="H118"/>
  <c r="G29"/>
  <c r="G99" s="1"/>
  <c r="K29"/>
  <c r="K99" s="1"/>
  <c r="H27"/>
  <c r="L27"/>
  <c r="G118" i="13"/>
  <c r="P118"/>
  <c r="Q118"/>
  <c r="K118"/>
  <c r="H118"/>
  <c r="F29" i="11"/>
  <c r="J27"/>
  <c r="I99"/>
  <c r="I120" s="1"/>
  <c r="M99"/>
  <c r="I118" i="13"/>
  <c r="I61"/>
  <c r="M61"/>
  <c r="R61"/>
  <c r="S106"/>
  <c r="E106" i="11" s="1"/>
  <c r="S10" i="13"/>
  <c r="E10" i="11" s="1"/>
  <c r="I29" i="13"/>
  <c r="M29"/>
  <c r="R29"/>
  <c r="S37"/>
  <c r="E37" i="11" s="1"/>
  <c r="H29" i="13"/>
  <c r="L29"/>
  <c r="L99" s="1"/>
  <c r="Q29"/>
  <c r="O27"/>
  <c r="H27"/>
  <c r="L27"/>
  <c r="Q27"/>
  <c r="P27"/>
  <c r="G61"/>
  <c r="J61"/>
  <c r="O61"/>
  <c r="H61"/>
  <c r="Q61"/>
  <c r="K27"/>
  <c r="J29"/>
  <c r="S43"/>
  <c r="E43" i="11" s="1"/>
  <c r="S51" i="13"/>
  <c r="E51" i="11" s="1"/>
  <c r="S68" i="13"/>
  <c r="E68" i="11" s="1"/>
  <c r="S75" i="13"/>
  <c r="E75" i="11" s="1"/>
  <c r="J27" i="13"/>
  <c r="G27"/>
  <c r="S18"/>
  <c r="E18" i="11" s="1"/>
  <c r="S30" i="13"/>
  <c r="E30" i="11" s="1"/>
  <c r="O29" i="13"/>
  <c r="S55"/>
  <c r="E55" i="11" s="1"/>
  <c r="S62" i="13"/>
  <c r="E62" i="11" s="1"/>
  <c r="I27" i="13"/>
  <c r="M27"/>
  <c r="R27"/>
  <c r="F17"/>
  <c r="S17" s="1"/>
  <c r="E17" i="11" s="1"/>
  <c r="G29" i="13"/>
  <c r="K29"/>
  <c r="P29"/>
  <c r="S84"/>
  <c r="E84" i="11" s="1"/>
  <c r="K61" i="13"/>
  <c r="P61"/>
  <c r="S90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/>
  <c r="H99" i="11" l="1"/>
  <c r="H120" s="1"/>
  <c r="J99"/>
  <c r="J120" s="1"/>
  <c r="M120"/>
  <c r="R99" i="13"/>
  <c r="R120" s="1"/>
  <c r="L120" i="11"/>
  <c r="G120"/>
  <c r="F99"/>
  <c r="F120" s="1"/>
  <c r="K120"/>
  <c r="F5" i="12"/>
  <c r="S118" i="13"/>
  <c r="E118" i="11" s="1"/>
  <c r="M99" i="13"/>
  <c r="M120" s="1"/>
  <c r="I99"/>
  <c r="I120" s="1"/>
  <c r="Q99"/>
  <c r="Q120" s="1"/>
  <c r="G99"/>
  <c r="G120" s="1"/>
  <c r="L120"/>
  <c r="H99"/>
  <c r="H120" s="1"/>
  <c r="O99"/>
  <c r="O120" s="1"/>
  <c r="P99"/>
  <c r="P120" s="1"/>
  <c r="F27"/>
  <c r="S27" s="1"/>
  <c r="E27" i="11" s="1"/>
  <c r="K99" i="13"/>
  <c r="K120" s="1"/>
  <c r="J99"/>
  <c r="J120" s="1"/>
  <c r="S61"/>
  <c r="E61" i="11" s="1"/>
  <c r="F99" i="13"/>
  <c r="S29"/>
  <c r="E29" i="11" s="1"/>
  <c r="E120" i="13"/>
  <c r="F120" l="1"/>
  <c r="S120" s="1"/>
  <c r="S99"/>
  <c r="E99" i="11" s="1"/>
  <c r="E120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<sst xmlns="http://schemas.openxmlformats.org/spreadsheetml/2006/main" count="482" uniqueCount="258">
  <si>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</si>
  <si>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</si>
  <si>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</si>
  <si>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</si>
  <si>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</si>
  <si>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</si>
  <si>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</si>
  <si>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</si>
  <si>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</si>
  <si>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</si>
  <si>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</si>
  <si>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</si>
  <si>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</si>
  <si>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</si>
  <si>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</si>
  <si>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</si>
  <si>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</si>
  <si>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</si>
  <si>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</si>
  <si>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</si>
  <si>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</si>
  <si>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</si>
  <si>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</si>
  <si>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</si>
  <si>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</si>
  <si>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</si>
  <si>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</si>
  <si>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</si>
  <si>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</si>
  <si>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</si>
  <si>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</si>
  <si>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</si>
  <si>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</si>
  <si>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</si>
  <si>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</si>
  <si>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</si>
  <si>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</si>
  <si>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</si>
  <si>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</si>
  <si>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</si>
  <si>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</si>
  <si>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</si>
  <si>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</si>
  <si>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</si>
  <si>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</si>
  <si>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</si>
  <si>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</si>
  <si>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</si>
  <si>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</si>
  <si>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</si>
  <si>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</si>
  <si>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</si>
  <si>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</si>
  <si>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</si>
  <si>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</si>
  <si>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</si>
  <si>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</si>
  <si>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</si>
  <si>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</si>
  <si>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</si>
  <si>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</si>
  <si>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</si>
  <si>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</si>
  <si>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</si>
  <si>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</si>
  <si>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</si>
  <si>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</si>
  <si>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</si>
  <si>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</si>
  <si>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</si>
  <si>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</si>
  <si>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</si>
  <si>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</si>
  <si>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</si>
  <si>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</si>
  <si>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</si>
  <si>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</si>
  <si>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</si>
  <si>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</si>
  <si>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</si>
  <si>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</si>
  <si>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</si>
  <si>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</si>
  <si>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</si>
  <si>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</si>
  <si>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</si>
  <si>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</si>
  <si>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</si>
  <si>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</si>
  <si>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</si>
  <si>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</si>
  <si>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</si>
  <si>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</si>
  <si>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</si>
  <si>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</si>
  <si>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</si>
  <si>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</si>
  <si>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</si>
  <si>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</si>
  <si>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</si>
  <si>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</si>
  <si>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</si>
  <si>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</si>
  <si>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</si>
  <si>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</si>
  <si>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</si>
  <si>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</si>
  <si>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</si>
  <si>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</si>
  <si>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</si>
  <si>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</si>
  <si>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</si>
  <si>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</si>
  <si>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</si>
  <si>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</si>
  <si>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</si>
  <si>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</si>
  <si>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</si>
  <si>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</si>
  <si>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</si>
  <si>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</si>
  <si>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</si>
  <si>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</si>
  <si>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</si>
  <si>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</si>
  <si>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</si>
  <si>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</si>
  <si>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</si>
  <si>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</si>
  <si>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</si>
  <si>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</si>
  <si>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</si>
  <si>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</si>
  <si>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</si>
  <si>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</si>
  <si>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</si>
  <si>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</si>
  <si>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</si>
  <si>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</si>
  <si>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</si>
  <si>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</si>
  <si>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</si>
  <si>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</si>
  <si>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</si>
  <si>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</si>
  <si>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</si>
  <si>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</si>
  <si>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</si>
  <si>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</si>
  <si>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</si>
  <si>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</si>
  <si>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</si>
  <si>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</si>
  <si>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</si>
  <si>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</si>
  <si>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</si>
  <si>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</si>
  <si>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</si>
  <si>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</si>
  <si>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</si>
  <si>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</si>
  <si>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</si>
  <si>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</si>
  <si>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</si>
  <si>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</si>
  <si>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</si>
  <si>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</si>
  <si>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</si>
  <si>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</si>
  <si>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</si>
  <si>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</si>
  <si>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</si>
  <si>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</si>
  <si>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</si>
  <si>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</si>
  <si>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</si>
  <si>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</si>
  <si>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</si>
  <si>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</si>
  <si>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</si>
  <si>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</si>
  <si>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</si>
  <si>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</si>
  <si>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</si>
  <si>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</si>
  <si>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</si>
  <si>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</si>
  <si>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</si>
  <si>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</si>
  <si>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</si>
  <si>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</si>
  <si>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</si>
  <si>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</si>
  <si>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</si>
  <si>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</si>
  <si>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</si>
  <si>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</si>
  <si>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</si>
  <si>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</si>
  <si>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</si>
  <si>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</si>
  <si>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</si>
  <si>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</si>
  <si>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</si>
  <si>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</si>
  <si>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</si>
  <si>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</si>
  <si>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</si>
  <si>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</si>
  <si>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</si>
  <si>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</si>
  <si>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</si>
  <si>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</si>
  <si>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</si>
  <si>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</si>
  <si>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</si>
  <si>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</si>
  <si>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</si>
  <si>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</si>
  <si>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</si>
  <si>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</si>
  <si>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</si>
  <si>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</si>
  <si>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</si>
  <si>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</si>
  <si>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</si>
  <si>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</si>
  <si>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</si>
  <si>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</si>
  <si>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</si>
  <si>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</si>
  <si>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</si>
  <si>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</si>
  <si>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</si>
  <si>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</si>
  <si>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</si>
  <si>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</si>
  <si>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</si>
  <si>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</si>
  <si>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</si>
  <si>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</si>
  <si>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Mobilità attiva
 extra-regionale 
</t>
    </r>
    <r>
      <rPr>
        <sz val="6"/>
        <rFont val="Calibri"/>
        <family val="2"/>
        <scheme val="minor"/>
      </rPr>
      <t>AA0460+AA0470+AA0490+AA0500+AA0510+AA0520+AA0530+AA0550+AA0560+AA0561+AA0620+AA0630+AA0640+AA0650+EA0080+EA0180</t>
    </r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</si>
  <si>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</si>
  <si>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</si>
  <si>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</si>
  <si>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</si>
  <si>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</si>
  <si>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</si>
  <si>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</si>
  <si>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</si>
  <si>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r>
      <t xml:space="preserve">Mobilità passiva extra-regionale
</t>
    </r>
    <r>
      <rPr>
        <sz val="6"/>
        <rFont val="Calibri"/>
        <family val="2"/>
        <scheme val="minor"/>
      </rPr>
      <t>BA0090, BA0480+BA0520+BA0560+BA0730+BA0780+ BA0830+BA0990+BA1060+BA1120+BA1550+EA0360+EA0490</t>
    </r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</si>
  <si>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</si>
  <si>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</si>
  <si>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</si>
  <si>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</si>
  <si>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</si>
  <si>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</si>
  <si>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Ricavi per attività di ricerca 
</t>
    </r>
    <r>
      <rPr>
        <sz val="8"/>
        <rFont val="Calibri"/>
        <family val="2"/>
        <scheme val="minor"/>
      </rPr>
      <t>AA0190+AA0200
+AA0210+AA220
+AA300+AA310</t>
    </r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</si>
</sst>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8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4" fontId="52" fillId="28" borderId="30" xfId="0" applyNumberFormat="1" applyFont="1" applyFill="1" applyBorder="1" applyAlignment="1" applyProtection="1">
      <alignment horizontal="right" vertical="center" wrapText="1"/>
      <protection locked="0" hidden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1"/>
  <sheetViews>
    <sheetView tabSelected="1" zoomScaleSheetLayoutView="75" workbookViewId="0">
      <selection activeCell="N123" sqref="N123"/>
    </sheetView>
  </sheetViews>
  <sheetFormatPr defaultColWidth="9.140625" defaultRowHeight="12.75"/>
  <cols>
    <col min="1" max="1" width="6.7109375" style="49" bestFit="1" customWidth="1"/>
    <col min="2" max="2" width="6.140625" style="34" bestFit="1" customWidth="1"/>
    <col min="3" max="3" width="5.5703125" style="34" bestFit="1" customWidth="1"/>
    <col min="4" max="4" width="61.7109375" style="38" bestFit="1" customWidth="1"/>
    <col min="5" max="13" width="15.7109375" style="39" customWidth="1"/>
    <col min="14" max="14" width="15.140625" style="161" bestFit="1" customWidth="1"/>
    <col min="15" max="19" width="14.7109375" style="39" customWidth="1"/>
    <col min="20" max="16384" width="9.140625" style="36"/>
  </cols>
  <sheetData>
    <row r="1" spans="1:20" s="33" customFormat="1" ht="35.25" customHeight="1" thickBot="1">
      <c r="A1" s="179" t="s">
        <v>220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20" s="33" customFormat="1" ht="21" customHeight="1" thickBot="1">
      <c r="A2" s="125"/>
      <c r="B2" s="126"/>
      <c r="C2" s="127"/>
      <c r="D2" s="180" t="s">
        <v>252</v>
      </c>
      <c r="E2" s="181"/>
      <c r="F2" s="181"/>
      <c r="G2" s="181"/>
      <c r="H2" s="182"/>
      <c r="I2" s="11"/>
      <c r="J2" s="180" t="s">
        <v>1</v>
      </c>
      <c r="K2" s="181"/>
      <c r="L2" s="181"/>
      <c r="M2" s="181"/>
      <c r="N2" s="181"/>
      <c r="O2" s="181"/>
      <c r="P2" s="182"/>
      <c r="Q2" s="11"/>
      <c r="R2" s="11"/>
      <c r="S2" s="12"/>
    </row>
    <row r="3" spans="1:20" s="33" customFormat="1" ht="12" customHeight="1" thickBot="1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120112</v>
      </c>
      <c r="H4" s="183"/>
      <c r="I4" s="11"/>
      <c r="J4" s="14" t="s">
        <v>3</v>
      </c>
      <c r="K4" s="15"/>
      <c r="L4" s="16"/>
      <c r="M4" s="16"/>
      <c r="N4" s="155"/>
      <c r="O4" s="52">
        <v>2020</v>
      </c>
      <c r="P4" s="17"/>
      <c r="Q4" s="11"/>
      <c r="R4" s="11"/>
      <c r="S4" s="12"/>
    </row>
    <row r="5" spans="1:20" s="33" customFormat="1" ht="12" customHeight="1" thickBot="1">
      <c r="A5" s="125"/>
      <c r="B5" s="126"/>
      <c r="C5" s="127"/>
      <c r="D5" s="18"/>
      <c r="E5" s="91"/>
      <c r="F5" s="91"/>
      <c r="G5" s="91"/>
      <c r="H5" s="184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>
      <c r="A7" s="173"/>
      <c r="B7" s="175"/>
      <c r="C7" s="175"/>
      <c r="D7" s="185" t="s">
        <v>4</v>
      </c>
      <c r="E7" s="177" t="s">
        <v>5</v>
      </c>
      <c r="F7" s="178"/>
      <c r="G7" s="177" t="s">
        <v>6</v>
      </c>
      <c r="H7" s="178"/>
      <c r="I7" s="178"/>
      <c r="J7" s="177" t="s">
        <v>20</v>
      </c>
      <c r="K7" s="178"/>
      <c r="L7" s="178"/>
      <c r="M7" s="178"/>
      <c r="N7" s="158"/>
      <c r="O7" s="164" t="s">
        <v>7</v>
      </c>
      <c r="P7" s="164" t="s">
        <v>218</v>
      </c>
      <c r="Q7" s="166" t="s">
        <v>8</v>
      </c>
      <c r="R7" s="164" t="s">
        <v>219</v>
      </c>
      <c r="S7" s="168" t="s">
        <v>9</v>
      </c>
    </row>
    <row r="8" spans="1:20" s="35" customFormat="1" ht="69" customHeight="1" thickBot="1">
      <c r="A8" s="174"/>
      <c r="B8" s="176"/>
      <c r="C8" s="176"/>
      <c r="D8" s="186"/>
      <c r="E8" s="30" t="s">
        <v>10</v>
      </c>
      <c r="F8" s="31" t="s">
        <v>11</v>
      </c>
      <c r="G8" s="31" t="s">
        <v>12</v>
      </c>
      <c r="H8" s="31" t="s">
        <v>249</v>
      </c>
      <c r="I8" s="32" t="s">
        <v>13</v>
      </c>
      <c r="J8" s="31" t="s">
        <v>247</v>
      </c>
      <c r="K8" s="31" t="s">
        <v>238</v>
      </c>
      <c r="L8" s="31" t="s">
        <v>239</v>
      </c>
      <c r="M8" s="31" t="s">
        <v>248</v>
      </c>
      <c r="N8" s="153" t="s">
        <v>256</v>
      </c>
      <c r="O8" s="165"/>
      <c r="P8" s="165"/>
      <c r="Q8" s="167"/>
      <c r="R8" s="165"/>
      <c r="S8" s="169"/>
    </row>
    <row r="9" spans="1:20" ht="23.25" customHeight="1">
      <c r="A9" s="170" t="s">
        <v>29</v>
      </c>
      <c r="B9" s="170"/>
      <c r="C9" s="170"/>
      <c r="D9" s="171"/>
      <c r="E9" s="171"/>
      <c r="F9" s="171"/>
      <c r="G9" s="171"/>
      <c r="H9" s="171"/>
      <c r="I9" s="171"/>
      <c r="J9" s="170"/>
      <c r="K9" s="170"/>
      <c r="L9" s="170"/>
      <c r="M9" s="170"/>
      <c r="N9" s="170"/>
      <c r="O9" s="171"/>
      <c r="P9" s="171"/>
      <c r="Q9" s="171"/>
      <c r="R9" s="171"/>
      <c r="S9" s="171"/>
    </row>
    <row r="10" spans="1:20" s="37" customFormat="1" ht="30.75" customHeight="1">
      <c r="A10" s="94" t="s">
        <v>39</v>
      </c>
      <c r="B10" s="95"/>
      <c r="C10" s="96"/>
      <c r="D10" s="44" t="s">
        <v>40</v>
      </c>
      <c r="E10" s="139">
        <f>SUM(E11:E12)</f>
        <v>7283416.9726316985</v>
      </c>
      <c r="F10" s="139">
        <f t="shared" ref="F10:R10" si="0">SUM(F11:F12)</f>
        <v>11754.753491163588</v>
      </c>
      <c r="G10" s="139">
        <f t="shared" si="0"/>
        <v>44504.996394999995</v>
      </c>
      <c r="H10" s="139">
        <f t="shared" si="0"/>
        <v>12893.449428000002</v>
      </c>
      <c r="I10" s="139">
        <f t="shared" si="0"/>
        <v>1137726.0057512</v>
      </c>
      <c r="J10" s="139">
        <f t="shared" si="0"/>
        <v>2891943.288637416</v>
      </c>
      <c r="K10" s="139">
        <f t="shared" si="0"/>
        <v>24186.191365350001</v>
      </c>
      <c r="L10" s="139">
        <f t="shared" si="0"/>
        <v>0</v>
      </c>
      <c r="M10" s="139">
        <f t="shared" si="0"/>
        <v>0</v>
      </c>
      <c r="N10" s="148">
        <f>SUM(N11:N12)</f>
        <v>0</v>
      </c>
      <c r="O10" s="139">
        <f t="shared" si="0"/>
        <v>228018.7217428241</v>
      </c>
      <c r="P10" s="139">
        <f t="shared" si="0"/>
        <v>12888.33409590102</v>
      </c>
      <c r="Q10" s="139">
        <f t="shared" si="0"/>
        <v>66982.046728150206</v>
      </c>
      <c r="R10" s="139">
        <f t="shared" si="0"/>
        <v>30063.431704244758</v>
      </c>
      <c r="S10" s="138">
        <f>SUM(E10:R10)</f>
        <v>11744378.19197095</v>
      </c>
      <c r="T10" s="40"/>
    </row>
    <row r="11" spans="1:20" s="37" customFormat="1">
      <c r="A11" s="94"/>
      <c r="B11" s="95" t="s">
        <v>41</v>
      </c>
      <c r="C11" s="96"/>
      <c r="D11" s="92" t="s">
        <v>42</v>
      </c>
      <c r="E11" s="134">
        <v>7001207.5700000003</v>
      </c>
      <c r="F11" s="134">
        <v>9837.0395640000006</v>
      </c>
      <c r="G11" s="134">
        <v>35603.997115999999</v>
      </c>
      <c r="H11" s="134">
        <v>3342.7461480000002</v>
      </c>
      <c r="I11" s="134">
        <v>783182.05265040009</v>
      </c>
      <c r="J11" s="134">
        <v>2891943.288637416</v>
      </c>
      <c r="K11" s="134">
        <v>20155.159471125</v>
      </c>
      <c r="L11" s="134">
        <v>0</v>
      </c>
      <c r="M11" s="134">
        <v>0</v>
      </c>
      <c r="N11" s="159">
        <v>0</v>
      </c>
      <c r="O11" s="134">
        <v>228018.7217428241</v>
      </c>
      <c r="P11" s="134">
        <v>11854.061459097713</v>
      </c>
      <c r="Q11" s="134">
        <v>64644.160318767477</v>
      </c>
      <c r="R11" s="134">
        <v>27858.65810907945</v>
      </c>
      <c r="S11" s="137">
        <f t="shared" ref="S11:S27" si="1">SUM(E11:R11)</f>
        <v>11077647.455216711</v>
      </c>
      <c r="T11" s="40"/>
    </row>
    <row r="12" spans="1:20" s="37" customFormat="1" ht="24">
      <c r="A12" s="94"/>
      <c r="B12" s="95" t="s">
        <v>43</v>
      </c>
      <c r="C12" s="96"/>
      <c r="D12" s="92" t="s">
        <v>44</v>
      </c>
      <c r="E12" s="134">
        <v>282209.40263169806</v>
      </c>
      <c r="F12" s="134">
        <v>1917.7139271635883</v>
      </c>
      <c r="G12" s="134">
        <v>8900.9992789999997</v>
      </c>
      <c r="H12" s="134">
        <v>9550.7032800000015</v>
      </c>
      <c r="I12" s="134">
        <v>354543.95310080005</v>
      </c>
      <c r="J12" s="134">
        <v>0</v>
      </c>
      <c r="K12" s="134">
        <v>4031.0318942249996</v>
      </c>
      <c r="L12" s="134">
        <v>0</v>
      </c>
      <c r="M12" s="134">
        <v>0</v>
      </c>
      <c r="N12" s="159">
        <v>0</v>
      </c>
      <c r="O12" s="134">
        <v>0</v>
      </c>
      <c r="P12" s="134">
        <v>1034.2726368033073</v>
      </c>
      <c r="Q12" s="134">
        <v>2337.8864093827247</v>
      </c>
      <c r="R12" s="134">
        <v>2204.773595165309</v>
      </c>
      <c r="S12" s="137">
        <f t="shared" si="1"/>
        <v>666730.73675423802</v>
      </c>
      <c r="T12" s="40"/>
    </row>
    <row r="13" spans="1:20" s="37" customFormat="1" ht="30.75" customHeight="1">
      <c r="A13" s="94" t="s">
        <v>45</v>
      </c>
      <c r="B13" s="95"/>
      <c r="C13" s="96"/>
      <c r="D13" s="44" t="s">
        <v>46</v>
      </c>
      <c r="E13" s="134">
        <v>1194.8942784000001</v>
      </c>
      <c r="F13" s="134">
        <v>6558.0263759999998</v>
      </c>
      <c r="G13" s="134">
        <v>1335.1498918499999</v>
      </c>
      <c r="H13" s="134">
        <v>14326.05492</v>
      </c>
      <c r="I13" s="134">
        <v>325460.26944800001</v>
      </c>
      <c r="J13" s="134">
        <v>2488416.3181298696</v>
      </c>
      <c r="K13" s="134">
        <v>17851.712674424998</v>
      </c>
      <c r="L13" s="134">
        <v>411481.66073796916</v>
      </c>
      <c r="M13" s="134">
        <v>62601.467077531626</v>
      </c>
      <c r="N13" s="159">
        <v>0</v>
      </c>
      <c r="O13" s="134">
        <v>184113.77308100482</v>
      </c>
      <c r="P13" s="134">
        <v>10940.474508333609</v>
      </c>
      <c r="Q13" s="134">
        <v>41224.978689316536</v>
      </c>
      <c r="R13" s="134">
        <v>34095.38142403472</v>
      </c>
      <c r="S13" s="137">
        <f t="shared" si="1"/>
        <v>3599600.1612367351</v>
      </c>
      <c r="T13" s="40"/>
    </row>
    <row r="14" spans="1:20" s="37" customFormat="1" ht="28.5">
      <c r="A14" s="94" t="s">
        <v>47</v>
      </c>
      <c r="B14" s="96"/>
      <c r="C14" s="96"/>
      <c r="D14" s="44" t="s">
        <v>48</v>
      </c>
      <c r="E14" s="134">
        <v>7857.7031430173793</v>
      </c>
      <c r="F14" s="134">
        <v>37758.333679999996</v>
      </c>
      <c r="G14" s="134">
        <v>26702.997836999995</v>
      </c>
      <c r="H14" s="134">
        <v>69242.59878</v>
      </c>
      <c r="I14" s="134">
        <v>581673.67305600003</v>
      </c>
      <c r="J14" s="134">
        <v>3093706.7738911896</v>
      </c>
      <c r="K14" s="134">
        <v>0</v>
      </c>
      <c r="L14" s="134">
        <v>411481.66073796916</v>
      </c>
      <c r="M14" s="134">
        <v>375608.80246518977</v>
      </c>
      <c r="N14" s="159">
        <v>0</v>
      </c>
      <c r="O14" s="134">
        <v>76079.583207874515</v>
      </c>
      <c r="P14" s="134">
        <v>25021.50785403416</v>
      </c>
      <c r="Q14" s="134">
        <v>59680.673547467988</v>
      </c>
      <c r="R14" s="134">
        <v>21874.555505992499</v>
      </c>
      <c r="S14" s="137">
        <f t="shared" si="1"/>
        <v>4786688.8637057357</v>
      </c>
      <c r="T14" s="40"/>
    </row>
    <row r="15" spans="1:20" s="37" customFormat="1" ht="14.25">
      <c r="A15" s="94" t="s">
        <v>49</v>
      </c>
      <c r="B15" s="96"/>
      <c r="C15" s="96"/>
      <c r="D15" s="44" t="s">
        <v>50</v>
      </c>
      <c r="E15" s="134">
        <v>72828.399999999994</v>
      </c>
      <c r="F15" s="134">
        <v>22158.180027999999</v>
      </c>
      <c r="G15" s="134">
        <v>22252.498197499997</v>
      </c>
      <c r="H15" s="134">
        <v>329499.26316000003</v>
      </c>
      <c r="I15" s="134">
        <v>961838.9665176</v>
      </c>
      <c r="J15" s="134">
        <v>4371542.1804984193</v>
      </c>
      <c r="K15" s="134">
        <v>0</v>
      </c>
      <c r="L15" s="134">
        <v>329671.33055187692</v>
      </c>
      <c r="M15" s="134">
        <v>876420.53908544278</v>
      </c>
      <c r="N15" s="159">
        <v>0</v>
      </c>
      <c r="O15" s="134">
        <v>134178.31101751077</v>
      </c>
      <c r="P15" s="134">
        <v>32731.616401380888</v>
      </c>
      <c r="Q15" s="134">
        <v>107578.41727224996</v>
      </c>
      <c r="R15" s="134">
        <v>90920.943310965959</v>
      </c>
      <c r="S15" s="137">
        <f t="shared" si="1"/>
        <v>7351620.6460409462</v>
      </c>
      <c r="T15" s="40"/>
    </row>
    <row r="16" spans="1:20" s="37" customFormat="1" ht="14.25">
      <c r="A16" s="94" t="s">
        <v>51</v>
      </c>
      <c r="B16" s="96"/>
      <c r="C16" s="96"/>
      <c r="D16" s="44" t="s">
        <v>52</v>
      </c>
      <c r="E16" s="134">
        <v>4443.9903630577855</v>
      </c>
      <c r="F16" s="134">
        <v>7750.3948079999991</v>
      </c>
      <c r="G16" s="134">
        <v>1112.624909875</v>
      </c>
      <c r="H16" s="134">
        <v>19101.406560000003</v>
      </c>
      <c r="I16" s="134">
        <v>436947.72345039999</v>
      </c>
      <c r="J16" s="134">
        <v>3295470.2591449623</v>
      </c>
      <c r="K16" s="134">
        <v>15548.265877724998</v>
      </c>
      <c r="L16" s="134">
        <v>0</v>
      </c>
      <c r="M16" s="134">
        <v>250405.86831012651</v>
      </c>
      <c r="N16" s="159">
        <v>0</v>
      </c>
      <c r="O16" s="134">
        <v>96123.134140523514</v>
      </c>
      <c r="P16" s="134">
        <v>5090.992766535539</v>
      </c>
      <c r="Q16" s="134">
        <v>23445.909595029781</v>
      </c>
      <c r="R16" s="134">
        <v>11884.739891968928</v>
      </c>
      <c r="S16" s="137">
        <f t="shared" si="1"/>
        <v>4167325.3098182045</v>
      </c>
      <c r="T16" s="40"/>
    </row>
    <row r="17" spans="1:20" s="37" customFormat="1" ht="42.75">
      <c r="A17" s="94" t="s">
        <v>53</v>
      </c>
      <c r="B17" s="95"/>
      <c r="C17" s="97"/>
      <c r="D17" s="44" t="s">
        <v>54</v>
      </c>
      <c r="E17" s="139">
        <f>SUM(E18,E22)</f>
        <v>38286.261278456259</v>
      </c>
      <c r="F17" s="139">
        <f t="shared" ref="F17:Q17" si="2">SUM(F18,F22)</f>
        <v>10989.662381599999</v>
      </c>
      <c r="G17" s="139">
        <f t="shared" si="2"/>
        <v>116069.03059816</v>
      </c>
      <c r="H17" s="139">
        <f t="shared" si="2"/>
        <v>190536.53043600003</v>
      </c>
      <c r="I17" s="139">
        <f t="shared" si="2"/>
        <v>789414.2705760001</v>
      </c>
      <c r="J17" s="139">
        <f t="shared" si="2"/>
        <v>672544.9508459107</v>
      </c>
      <c r="K17" s="139">
        <f t="shared" si="2"/>
        <v>34206.184930995005</v>
      </c>
      <c r="L17" s="139">
        <f t="shared" si="2"/>
        <v>0</v>
      </c>
      <c r="M17" s="139">
        <f t="shared" si="2"/>
        <v>0</v>
      </c>
      <c r="N17" s="148">
        <f t="shared" ref="N17" si="3">SUM(N18,N22)</f>
        <v>0</v>
      </c>
      <c r="O17" s="139">
        <f t="shared" si="2"/>
        <v>211744.86702010687</v>
      </c>
      <c r="P17" s="139">
        <f>SUM(P18,P22)</f>
        <v>25710.763999406998</v>
      </c>
      <c r="Q17" s="139">
        <f t="shared" si="2"/>
        <v>93263.590324445759</v>
      </c>
      <c r="R17" s="139">
        <f>SUM(R18,R22)</f>
        <v>42321.732868449639</v>
      </c>
      <c r="S17" s="138">
        <f t="shared" si="1"/>
        <v>2225087.8452595314</v>
      </c>
      <c r="T17" s="40"/>
    </row>
    <row r="18" spans="1:20" s="37" customFormat="1">
      <c r="A18" s="94"/>
      <c r="B18" s="95" t="s">
        <v>55</v>
      </c>
      <c r="C18" s="97"/>
      <c r="D18" s="92" t="s">
        <v>211</v>
      </c>
      <c r="E18" s="140">
        <f>SUM(E19:E21)</f>
        <v>31067.2512384</v>
      </c>
      <c r="F18" s="140">
        <f t="shared" ref="F18:Q18" si="4">SUM(F19:F21)</f>
        <v>7114.4649775999997</v>
      </c>
      <c r="G18" s="140">
        <f t="shared" si="4"/>
        <v>19048.138457059998</v>
      </c>
      <c r="H18" s="140">
        <f t="shared" si="4"/>
        <v>172628.96178600003</v>
      </c>
      <c r="I18" s="140">
        <f t="shared" si="4"/>
        <v>497884.96538960008</v>
      </c>
      <c r="J18" s="140">
        <f t="shared" si="4"/>
        <v>538035.96067672851</v>
      </c>
      <c r="K18" s="140">
        <f t="shared" si="4"/>
        <v>26144.121142545002</v>
      </c>
      <c r="L18" s="140">
        <f t="shared" si="4"/>
        <v>0</v>
      </c>
      <c r="M18" s="140">
        <f t="shared" si="4"/>
        <v>0</v>
      </c>
      <c r="N18" s="149">
        <f t="shared" ref="N18" si="5">SUM(N19:N21)</f>
        <v>0</v>
      </c>
      <c r="O18" s="140">
        <f t="shared" si="4"/>
        <v>165433.36076084914</v>
      </c>
      <c r="P18" s="140">
        <f t="shared" si="4"/>
        <v>20057.320317762718</v>
      </c>
      <c r="Q18" s="140">
        <f t="shared" si="4"/>
        <v>58569.996174851483</v>
      </c>
      <c r="R18" s="140">
        <f>SUM(R19:R21)</f>
        <v>29712.331628623462</v>
      </c>
      <c r="S18" s="138">
        <f t="shared" si="1"/>
        <v>1565696.8725500202</v>
      </c>
      <c r="T18" s="40"/>
    </row>
    <row r="19" spans="1:20" s="37" customFormat="1">
      <c r="A19" s="94"/>
      <c r="B19" s="95"/>
      <c r="C19" s="97" t="s">
        <v>56</v>
      </c>
      <c r="D19" s="131" t="s">
        <v>57</v>
      </c>
      <c r="E19" s="134">
        <v>0</v>
      </c>
      <c r="F19" s="134">
        <v>4570.7456560000001</v>
      </c>
      <c r="G19" s="134">
        <v>18247.048521949997</v>
      </c>
      <c r="H19" s="134">
        <v>9789.4708620000001</v>
      </c>
      <c r="I19" s="134">
        <v>396092.07260480005</v>
      </c>
      <c r="J19" s="134">
        <v>0</v>
      </c>
      <c r="K19" s="134">
        <v>9789.6488859750007</v>
      </c>
      <c r="L19" s="134">
        <v>0</v>
      </c>
      <c r="M19" s="134">
        <v>0</v>
      </c>
      <c r="N19" s="159">
        <v>0</v>
      </c>
      <c r="O19" s="134">
        <v>90358.82278123399</v>
      </c>
      <c r="P19" s="134">
        <v>6599.7627522266703</v>
      </c>
      <c r="Q19" s="134">
        <v>22486.635424438227</v>
      </c>
      <c r="R19" s="134">
        <v>17641.362457596057</v>
      </c>
      <c r="S19" s="137">
        <f t="shared" si="1"/>
        <v>575575.56994621991</v>
      </c>
      <c r="T19" s="40"/>
    </row>
    <row r="20" spans="1:20" s="37" customFormat="1">
      <c r="A20" s="94"/>
      <c r="B20" s="95"/>
      <c r="C20" s="97" t="s">
        <v>58</v>
      </c>
      <c r="D20" s="131" t="s">
        <v>59</v>
      </c>
      <c r="E20" s="134">
        <v>1194.8942784000001</v>
      </c>
      <c r="F20" s="134">
        <v>457.07456560000003</v>
      </c>
      <c r="G20" s="134">
        <v>89.009992789999984</v>
      </c>
      <c r="H20" s="134">
        <v>10028.238444000002</v>
      </c>
      <c r="I20" s="134">
        <v>15926.779143200001</v>
      </c>
      <c r="J20" s="134">
        <v>403526.97050754639</v>
      </c>
      <c r="K20" s="134">
        <v>8868.2701672949988</v>
      </c>
      <c r="L20" s="134">
        <v>0</v>
      </c>
      <c r="M20" s="134">
        <v>0</v>
      </c>
      <c r="N20" s="159">
        <v>0</v>
      </c>
      <c r="O20" s="134">
        <v>16750.966715385039</v>
      </c>
      <c r="P20" s="134">
        <v>11895.884654017065</v>
      </c>
      <c r="Q20" s="134">
        <v>28149.413774588316</v>
      </c>
      <c r="R20" s="134">
        <v>8500.0413823338677</v>
      </c>
      <c r="S20" s="137">
        <f t="shared" si="1"/>
        <v>505387.54362515564</v>
      </c>
      <c r="T20" s="40"/>
    </row>
    <row r="21" spans="1:20" s="37" customFormat="1">
      <c r="A21" s="94"/>
      <c r="B21" s="95"/>
      <c r="C21" s="97" t="s">
        <v>60</v>
      </c>
      <c r="D21" s="131" t="s">
        <v>61</v>
      </c>
      <c r="E21" s="134">
        <v>29872.356960000001</v>
      </c>
      <c r="F21" s="134">
        <v>2086.6447559999997</v>
      </c>
      <c r="G21" s="134">
        <v>712.07994231999987</v>
      </c>
      <c r="H21" s="134">
        <v>152811.25248000002</v>
      </c>
      <c r="I21" s="134">
        <v>85866.113641600008</v>
      </c>
      <c r="J21" s="134">
        <v>134508.99016918216</v>
      </c>
      <c r="K21" s="134">
        <v>7486.2020892749988</v>
      </c>
      <c r="L21" s="134">
        <v>0</v>
      </c>
      <c r="M21" s="134">
        <v>0</v>
      </c>
      <c r="N21" s="159">
        <v>0</v>
      </c>
      <c r="O21" s="134">
        <v>58323.571264230115</v>
      </c>
      <c r="P21" s="134">
        <v>1561.6729115189862</v>
      </c>
      <c r="Q21" s="134">
        <v>7933.9469758249379</v>
      </c>
      <c r="R21" s="134">
        <v>3570.9277886935392</v>
      </c>
      <c r="S21" s="137">
        <f t="shared" si="1"/>
        <v>484733.75897864485</v>
      </c>
      <c r="T21" s="40"/>
    </row>
    <row r="22" spans="1:20" s="37" customFormat="1" ht="24">
      <c r="A22" s="94"/>
      <c r="B22" s="95" t="s">
        <v>62</v>
      </c>
      <c r="C22" s="97"/>
      <c r="D22" s="92" t="s">
        <v>63</v>
      </c>
      <c r="E22" s="140">
        <f>SUM(E23,E24)</f>
        <v>7219.0100400562596</v>
      </c>
      <c r="F22" s="140">
        <f t="shared" ref="F22:Q22" si="6">SUM(F23,F24)</f>
        <v>3875.1974039999996</v>
      </c>
      <c r="G22" s="140">
        <f t="shared" si="6"/>
        <v>97020.89214109999</v>
      </c>
      <c r="H22" s="140">
        <f t="shared" si="6"/>
        <v>17907.568650000001</v>
      </c>
      <c r="I22" s="140">
        <f t="shared" si="6"/>
        <v>291529.30518640002</v>
      </c>
      <c r="J22" s="140">
        <f t="shared" si="6"/>
        <v>134508.99016918216</v>
      </c>
      <c r="K22" s="140">
        <f t="shared" si="6"/>
        <v>8062.0637884499993</v>
      </c>
      <c r="L22" s="140">
        <f t="shared" si="6"/>
        <v>0</v>
      </c>
      <c r="M22" s="140">
        <f t="shared" si="6"/>
        <v>0</v>
      </c>
      <c r="N22" s="149">
        <f t="shared" si="6"/>
        <v>0</v>
      </c>
      <c r="O22" s="140">
        <f t="shared" si="6"/>
        <v>46311.506259257745</v>
      </c>
      <c r="P22" s="140">
        <f t="shared" si="6"/>
        <v>5653.4436816442794</v>
      </c>
      <c r="Q22" s="140">
        <f t="shared" si="6"/>
        <v>34693.594149594275</v>
      </c>
      <c r="R22" s="140">
        <f>SUM(R23,R24)</f>
        <v>12609.401239826175</v>
      </c>
      <c r="S22" s="138">
        <f t="shared" si="1"/>
        <v>659390.97270951106</v>
      </c>
      <c r="T22" s="40"/>
    </row>
    <row r="23" spans="1:20" s="37" customFormat="1">
      <c r="A23" s="98"/>
      <c r="B23" s="95"/>
      <c r="C23" s="97" t="s">
        <v>185</v>
      </c>
      <c r="D23" s="131" t="s">
        <v>190</v>
      </c>
      <c r="E23" s="134">
        <v>6024.1157616562596</v>
      </c>
      <c r="F23" s="134">
        <v>2484.1008999999999</v>
      </c>
      <c r="G23" s="134">
        <v>21362.398269599998</v>
      </c>
      <c r="H23" s="134">
        <v>5969.189550000001</v>
      </c>
      <c r="I23" s="134">
        <v>146110.88692240001</v>
      </c>
      <c r="J23" s="134">
        <v>0</v>
      </c>
      <c r="K23" s="134">
        <v>5182.7552925749997</v>
      </c>
      <c r="L23" s="134">
        <v>0</v>
      </c>
      <c r="M23" s="134">
        <v>0</v>
      </c>
      <c r="N23" s="159">
        <v>0</v>
      </c>
      <c r="O23" s="134">
        <v>33522.905740972383</v>
      </c>
      <c r="P23" s="134">
        <v>5090.4253427655685</v>
      </c>
      <c r="Q23" s="134">
        <v>29807.121399644253</v>
      </c>
      <c r="R23" s="134">
        <v>11206.099329470275</v>
      </c>
      <c r="S23" s="137">
        <f t="shared" si="1"/>
        <v>266759.9985090837</v>
      </c>
      <c r="T23" s="40"/>
    </row>
    <row r="24" spans="1:20" s="37" customFormat="1">
      <c r="A24" s="98"/>
      <c r="B24" s="95"/>
      <c r="C24" s="97" t="s">
        <v>187</v>
      </c>
      <c r="D24" s="131" t="s">
        <v>186</v>
      </c>
      <c r="E24" s="134">
        <v>1194.8942784000001</v>
      </c>
      <c r="F24" s="134">
        <v>1391.0965039999999</v>
      </c>
      <c r="G24" s="134">
        <v>75658.493871499988</v>
      </c>
      <c r="H24" s="134">
        <v>11938.379100000002</v>
      </c>
      <c r="I24" s="134">
        <v>145418.41826400001</v>
      </c>
      <c r="J24" s="134">
        <v>134508.99016918216</v>
      </c>
      <c r="K24" s="134">
        <v>2879.3084958750001</v>
      </c>
      <c r="L24" s="134">
        <v>0</v>
      </c>
      <c r="M24" s="134">
        <v>0</v>
      </c>
      <c r="N24" s="159">
        <v>0</v>
      </c>
      <c r="O24" s="134">
        <v>12788.600518285366</v>
      </c>
      <c r="P24" s="134">
        <v>563.01833887871112</v>
      </c>
      <c r="Q24" s="134">
        <v>4886.4727499500195</v>
      </c>
      <c r="R24" s="134">
        <v>1403.3019103559</v>
      </c>
      <c r="S24" s="137">
        <f t="shared" si="1"/>
        <v>392630.97420042712</v>
      </c>
      <c r="T24" s="40"/>
    </row>
    <row r="25" spans="1:20" ht="20.100000000000001" customHeight="1">
      <c r="A25" s="94" t="s">
        <v>64</v>
      </c>
      <c r="B25" s="96"/>
      <c r="C25" s="96"/>
      <c r="D25" s="44" t="s">
        <v>65</v>
      </c>
      <c r="E25" s="134">
        <v>1792.3414176000001</v>
      </c>
      <c r="F25" s="134">
        <v>11724.956248</v>
      </c>
      <c r="G25" s="134">
        <v>36494.097043899994</v>
      </c>
      <c r="H25" s="134">
        <v>176688.01068000004</v>
      </c>
      <c r="I25" s="134">
        <v>408556.50845600001</v>
      </c>
      <c r="J25" s="134">
        <v>1200201.5515968748</v>
      </c>
      <c r="K25" s="134">
        <v>10135.16590548</v>
      </c>
      <c r="L25" s="134">
        <v>329671.33055187692</v>
      </c>
      <c r="M25" s="134">
        <v>688616.13785284781</v>
      </c>
      <c r="N25" s="159">
        <v>0</v>
      </c>
      <c r="O25" s="134">
        <v>220128.73622776347</v>
      </c>
      <c r="P25" s="134">
        <v>4251.1976581562758</v>
      </c>
      <c r="Q25" s="134">
        <v>20857.997877915583</v>
      </c>
      <c r="R25" s="134">
        <v>15948.27525972373</v>
      </c>
      <c r="S25" s="137">
        <f t="shared" si="1"/>
        <v>3125066.3067761385</v>
      </c>
      <c r="T25" s="41"/>
    </row>
    <row r="26" spans="1:20" ht="20.100000000000001" customHeight="1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2153760.0499999998</v>
      </c>
      <c r="I26" s="134">
        <v>0</v>
      </c>
      <c r="J26" s="134">
        <v>0</v>
      </c>
      <c r="K26" s="134">
        <v>5182.7552925749997</v>
      </c>
      <c r="L26" s="134">
        <v>0</v>
      </c>
      <c r="M26" s="134">
        <v>0</v>
      </c>
      <c r="N26" s="159">
        <v>0</v>
      </c>
      <c r="O26" s="134">
        <v>10482.466160599221</v>
      </c>
      <c r="P26" s="134">
        <v>3135.1676738719307</v>
      </c>
      <c r="Q26" s="134">
        <v>25791.817325260854</v>
      </c>
      <c r="R26" s="134">
        <v>4300.2186188259102</v>
      </c>
      <c r="S26" s="137">
        <f t="shared" si="1"/>
        <v>2202652.4750711326</v>
      </c>
      <c r="T26" s="41"/>
    </row>
    <row r="27" spans="1:20" s="39" customFormat="1" ht="24.95" customHeight="1">
      <c r="A27" s="128">
        <v>19999</v>
      </c>
      <c r="B27" s="124"/>
      <c r="C27" s="123"/>
      <c r="D27" s="129" t="s">
        <v>221</v>
      </c>
      <c r="E27" s="137">
        <f>SUM(E10,E13,E14,E15,E16,E17,E25,E26)</f>
        <v>7409820.56311223</v>
      </c>
      <c r="F27" s="137">
        <f t="shared" ref="F27:R27" si="7">SUM(F10,F13,F14,F15,F16,F17,F25,F26)</f>
        <v>108694.30701276357</v>
      </c>
      <c r="G27" s="137">
        <f t="shared" si="7"/>
        <v>248471.39487328497</v>
      </c>
      <c r="H27" s="137">
        <f t="shared" si="7"/>
        <v>2966047.3639639998</v>
      </c>
      <c r="I27" s="137">
        <f t="shared" si="7"/>
        <v>4641617.4172552004</v>
      </c>
      <c r="J27" s="137">
        <f t="shared" si="7"/>
        <v>18013825.322744645</v>
      </c>
      <c r="K27" s="137">
        <f t="shared" si="7"/>
        <v>107110.27604655</v>
      </c>
      <c r="L27" s="137">
        <f t="shared" si="7"/>
        <v>1482305.982579692</v>
      </c>
      <c r="M27" s="137">
        <f t="shared" si="7"/>
        <v>2253652.8147911383</v>
      </c>
      <c r="N27" s="148">
        <f t="shared" ref="N27" si="8">SUM(N10,N13,N14,N15,N16,N17,N25,N26)</f>
        <v>0</v>
      </c>
      <c r="O27" s="137">
        <f t="shared" si="7"/>
        <v>1160869.5925982073</v>
      </c>
      <c r="P27" s="137">
        <f t="shared" si="7"/>
        <v>119770.05495762041</v>
      </c>
      <c r="Q27" s="137">
        <f t="shared" si="7"/>
        <v>438825.43135983666</v>
      </c>
      <c r="R27" s="137">
        <f t="shared" si="7"/>
        <v>251409.27858420616</v>
      </c>
      <c r="S27" s="137">
        <f t="shared" si="1"/>
        <v>39202419.799879372</v>
      </c>
      <c r="T27" s="108"/>
    </row>
    <row r="28" spans="1:20" ht="20.100000000000001" customHeight="1">
      <c r="A28" s="172" t="s">
        <v>30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41"/>
    </row>
    <row r="29" spans="1:20" ht="20.100000000000001" customHeight="1">
      <c r="A29" s="93" t="s">
        <v>66</v>
      </c>
      <c r="B29" s="96"/>
      <c r="C29" s="96"/>
      <c r="D29" s="44" t="s">
        <v>21</v>
      </c>
      <c r="E29" s="141">
        <f>SUM(E30,E37,E43)</f>
        <v>1159.047450048</v>
      </c>
      <c r="F29" s="141">
        <f t="shared" ref="F29:R29" si="9">SUM(F30,F37,F43)</f>
        <v>2921.3026583999999</v>
      </c>
      <c r="G29" s="141">
        <f t="shared" si="9"/>
        <v>48934529.644810066</v>
      </c>
      <c r="H29" s="141">
        <f t="shared" si="9"/>
        <v>418631.20152060012</v>
      </c>
      <c r="I29" s="141">
        <f t="shared" si="9"/>
        <v>367700.85761040007</v>
      </c>
      <c r="J29" s="141">
        <f t="shared" si="9"/>
        <v>8995194.7867049985</v>
      </c>
      <c r="K29" s="141">
        <f t="shared" si="9"/>
        <v>24186.191365349998</v>
      </c>
      <c r="L29" s="141">
        <f t="shared" si="9"/>
        <v>1254695.0639431383</v>
      </c>
      <c r="M29" s="141">
        <f t="shared" si="9"/>
        <v>1167383.7957137027</v>
      </c>
      <c r="N29" s="150">
        <f t="shared" ref="N29" si="10">SUM(N30,N37,N43)</f>
        <v>0</v>
      </c>
      <c r="O29" s="141">
        <f t="shared" si="9"/>
        <v>10901.741580360424</v>
      </c>
      <c r="P29" s="141">
        <f t="shared" si="9"/>
        <v>90973.852039802281</v>
      </c>
      <c r="Q29" s="141">
        <f t="shared" si="9"/>
        <v>259839.95285146747</v>
      </c>
      <c r="R29" s="141">
        <f t="shared" si="9"/>
        <v>66622.623520528097</v>
      </c>
      <c r="S29" s="138">
        <f>SUM(E29:R29)</f>
        <v>61594740.061768852</v>
      </c>
      <c r="T29" s="41"/>
    </row>
    <row r="30" spans="1:20" ht="20.100000000000001" customHeight="1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39825433.346409164</v>
      </c>
      <c r="H30" s="142">
        <f t="shared" si="11"/>
        <v>393966.51030000008</v>
      </c>
      <c r="I30" s="142">
        <f t="shared" si="11"/>
        <v>110794.98534400002</v>
      </c>
      <c r="J30" s="142">
        <f t="shared" si="11"/>
        <v>833824.23584624997</v>
      </c>
      <c r="K30" s="142">
        <f t="shared" si="11"/>
        <v>0</v>
      </c>
      <c r="L30" s="142">
        <f t="shared" si="11"/>
        <v>40095.161823876922</v>
      </c>
      <c r="M30" s="142">
        <f t="shared" si="11"/>
        <v>310661.232168797</v>
      </c>
      <c r="N30" s="151">
        <f t="shared" ref="N30" si="12">SUM(N31:N36)</f>
        <v>0</v>
      </c>
      <c r="O30" s="142">
        <f t="shared" si="11"/>
        <v>8595.6072226742781</v>
      </c>
      <c r="P30" s="142">
        <f t="shared" si="11"/>
        <v>61947.238310665787</v>
      </c>
      <c r="Q30" s="142">
        <f t="shared" si="11"/>
        <v>171769.41150789591</v>
      </c>
      <c r="R30" s="142">
        <f t="shared" si="11"/>
        <v>12094.9574503</v>
      </c>
      <c r="S30" s="138">
        <f>SUM(E30:R30)</f>
        <v>41769182.686383627</v>
      </c>
      <c r="T30" s="41"/>
    </row>
    <row r="31" spans="1:20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39825433.346409164</v>
      </c>
      <c r="H31" s="134">
        <v>393966.51030000008</v>
      </c>
      <c r="I31" s="134">
        <v>110794.98534400002</v>
      </c>
      <c r="J31" s="134">
        <v>833824.23584624997</v>
      </c>
      <c r="K31" s="134">
        <v>0</v>
      </c>
      <c r="L31" s="134">
        <v>40095.161823876922</v>
      </c>
      <c r="M31" s="134">
        <v>310661.232168797</v>
      </c>
      <c r="N31" s="162">
        <v>0</v>
      </c>
      <c r="O31" s="134">
        <v>8595.6072226742781</v>
      </c>
      <c r="P31" s="134">
        <v>61947.238310665787</v>
      </c>
      <c r="Q31" s="134">
        <v>171769.41150789591</v>
      </c>
      <c r="R31" s="134">
        <v>12094.9574503</v>
      </c>
      <c r="S31" s="143">
        <f>SUM(E31:R31)</f>
        <v>41769182.686383627</v>
      </c>
      <c r="T31" s="41"/>
    </row>
    <row r="32" spans="1:20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62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62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62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>
      <c r="A35" s="98"/>
      <c r="B35" s="97"/>
      <c r="C35" s="97" t="s">
        <v>75</v>
      </c>
      <c r="D35" s="131" t="s">
        <v>254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62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62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00000000000001" customHeight="1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8842066.320030896</v>
      </c>
      <c r="H37" s="142">
        <f t="shared" si="14"/>
        <v>14326.05492</v>
      </c>
      <c r="I37" s="142">
        <f t="shared" si="14"/>
        <v>27698.746336000004</v>
      </c>
      <c r="J37" s="142">
        <f t="shared" si="14"/>
        <v>833824.23584624997</v>
      </c>
      <c r="K37" s="142">
        <f t="shared" si="14"/>
        <v>0</v>
      </c>
      <c r="L37" s="142">
        <f t="shared" si="14"/>
        <v>40095.161823876922</v>
      </c>
      <c r="M37" s="142">
        <f t="shared" si="14"/>
        <v>310661.232168797</v>
      </c>
      <c r="N37" s="151">
        <f t="shared" ref="N37" si="15">SUM(N38:N42)</f>
        <v>0</v>
      </c>
      <c r="O37" s="142">
        <f t="shared" si="14"/>
        <v>2306.1343576861464</v>
      </c>
      <c r="P37" s="142">
        <f t="shared" si="14"/>
        <v>17216.265490099006</v>
      </c>
      <c r="Q37" s="142">
        <f t="shared" si="14"/>
        <v>52157.823788868816</v>
      </c>
      <c r="R37" s="142">
        <f t="shared" si="14"/>
        <v>33653.899822128413</v>
      </c>
      <c r="S37" s="144">
        <f>SUM(E37:R37)</f>
        <v>10174005.8745846</v>
      </c>
      <c r="T37" s="41"/>
    </row>
    <row r="38" spans="1:20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8842066.320030896</v>
      </c>
      <c r="H38" s="134">
        <v>14326.05492</v>
      </c>
      <c r="I38" s="134">
        <v>27698.746336000004</v>
      </c>
      <c r="J38" s="134">
        <v>833824.23584624997</v>
      </c>
      <c r="K38" s="134">
        <v>0</v>
      </c>
      <c r="L38" s="134">
        <v>40095.161823876922</v>
      </c>
      <c r="M38" s="134">
        <v>310661.232168797</v>
      </c>
      <c r="N38" s="162">
        <v>0</v>
      </c>
      <c r="O38" s="134">
        <v>2306.1343576861464</v>
      </c>
      <c r="P38" s="134">
        <v>17216.265490099006</v>
      </c>
      <c r="Q38" s="134">
        <v>52157.823788868816</v>
      </c>
      <c r="R38" s="134">
        <v>33653.899822128413</v>
      </c>
      <c r="S38" s="143">
        <f>SUM(E38:R38)</f>
        <v>10174005.8745846</v>
      </c>
      <c r="T38" s="41"/>
    </row>
    <row r="39" spans="1:20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62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62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>
      <c r="A41" s="98"/>
      <c r="B41" s="97"/>
      <c r="C41" s="97" t="s">
        <v>84</v>
      </c>
      <c r="D41" s="131" t="s">
        <v>255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62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62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00000000000001" customHeight="1">
      <c r="A43" s="99"/>
      <c r="B43" s="95" t="s">
        <v>87</v>
      </c>
      <c r="C43" s="97"/>
      <c r="D43" s="92" t="s">
        <v>25</v>
      </c>
      <c r="E43" s="142">
        <f>SUM(E44:E45)</f>
        <v>1159.047450048</v>
      </c>
      <c r="F43" s="142">
        <f t="shared" ref="F43:R43" si="17">SUM(F44:F45)</f>
        <v>2921.3026583999999</v>
      </c>
      <c r="G43" s="142">
        <f t="shared" si="17"/>
        <v>267029.97836999997</v>
      </c>
      <c r="H43" s="142">
        <f t="shared" si="17"/>
        <v>10338.636300600001</v>
      </c>
      <c r="I43" s="142">
        <f t="shared" si="17"/>
        <v>229207.12593040001</v>
      </c>
      <c r="J43" s="142">
        <f t="shared" si="17"/>
        <v>7327546.3150124988</v>
      </c>
      <c r="K43" s="142">
        <f t="shared" si="17"/>
        <v>24186.191365349998</v>
      </c>
      <c r="L43" s="142">
        <f t="shared" si="17"/>
        <v>1174504.7402953845</v>
      </c>
      <c r="M43" s="142">
        <f t="shared" si="17"/>
        <v>546061.33137610881</v>
      </c>
      <c r="N43" s="151">
        <f>SUM(N44:N45)</f>
        <v>0</v>
      </c>
      <c r="O43" s="142">
        <f t="shared" si="17"/>
        <v>0</v>
      </c>
      <c r="P43" s="142">
        <f t="shared" si="17"/>
        <v>11810.348239037481</v>
      </c>
      <c r="Q43" s="142">
        <f t="shared" si="17"/>
        <v>35912.717554702744</v>
      </c>
      <c r="R43" s="142">
        <f t="shared" si="17"/>
        <v>20873.766248099681</v>
      </c>
      <c r="S43" s="144">
        <f t="shared" ref="S43:S49" si="18">SUM(E43:R43)</f>
        <v>9651551.5008006319</v>
      </c>
      <c r="T43" s="41"/>
    </row>
    <row r="44" spans="1:20">
      <c r="A44" s="98"/>
      <c r="B44" s="97"/>
      <c r="C44" s="97" t="s">
        <v>88</v>
      </c>
      <c r="D44" s="131" t="s">
        <v>222</v>
      </c>
      <c r="E44" s="134">
        <v>716.93656704</v>
      </c>
      <c r="F44" s="134">
        <v>2136.3267740000001</v>
      </c>
      <c r="G44" s="134">
        <v>222524.98197499997</v>
      </c>
      <c r="H44" s="134">
        <v>10267.006026000001</v>
      </c>
      <c r="I44" s="134">
        <v>112179.9226608</v>
      </c>
      <c r="J44" s="134">
        <v>6380018.7742781239</v>
      </c>
      <c r="K44" s="134">
        <v>15548.265877724998</v>
      </c>
      <c r="L44" s="134">
        <v>769503.10571076907</v>
      </c>
      <c r="M44" s="134">
        <v>335748.27648929204</v>
      </c>
      <c r="N44" s="162">
        <v>0</v>
      </c>
      <c r="O44" s="134">
        <v>0</v>
      </c>
      <c r="P44" s="134">
        <v>7847.1161861328237</v>
      </c>
      <c r="Q44" s="134">
        <v>23841.444812662248</v>
      </c>
      <c r="R44" s="134">
        <v>14939.25826296897</v>
      </c>
      <c r="S44" s="143">
        <f t="shared" si="18"/>
        <v>7895271.4156205133</v>
      </c>
      <c r="T44" s="41"/>
    </row>
    <row r="45" spans="1:20">
      <c r="A45" s="93"/>
      <c r="B45" s="97"/>
      <c r="C45" s="97" t="s">
        <v>89</v>
      </c>
      <c r="D45" s="131" t="s">
        <v>197</v>
      </c>
      <c r="E45" s="134">
        <v>442.11088300800003</v>
      </c>
      <c r="F45" s="134">
        <v>784.97588440000004</v>
      </c>
      <c r="G45" s="134">
        <v>44504.996394999995</v>
      </c>
      <c r="H45" s="134">
        <v>71.630274600000007</v>
      </c>
      <c r="I45" s="134">
        <v>117027.20326960001</v>
      </c>
      <c r="J45" s="134">
        <v>947527.5407343749</v>
      </c>
      <c r="K45" s="134">
        <v>8637.9254876249997</v>
      </c>
      <c r="L45" s="134">
        <v>405001.63458461541</v>
      </c>
      <c r="M45" s="134">
        <v>210313.0548868168</v>
      </c>
      <c r="N45" s="162">
        <v>0</v>
      </c>
      <c r="O45" s="134">
        <v>0</v>
      </c>
      <c r="P45" s="134">
        <v>3963.2320529046569</v>
      </c>
      <c r="Q45" s="134">
        <v>12071.272742040494</v>
      </c>
      <c r="R45" s="134">
        <v>5934.50798513071</v>
      </c>
      <c r="S45" s="143">
        <f t="shared" si="18"/>
        <v>1756280.0851801157</v>
      </c>
      <c r="T45" s="41"/>
    </row>
    <row r="46" spans="1:20" ht="20.100000000000001" customHeight="1">
      <c r="A46" s="93" t="s">
        <v>90</v>
      </c>
      <c r="B46" s="100"/>
      <c r="C46" s="97"/>
      <c r="D46" s="44" t="s">
        <v>22</v>
      </c>
      <c r="E46" s="134">
        <v>1568.9789692950119</v>
      </c>
      <c r="F46" s="134">
        <v>0</v>
      </c>
      <c r="G46" s="134">
        <v>8038114.9667547476</v>
      </c>
      <c r="H46" s="134">
        <v>5252.8868040000007</v>
      </c>
      <c r="I46" s="134">
        <v>110725.73847816</v>
      </c>
      <c r="J46" s="134">
        <v>859091.63693250006</v>
      </c>
      <c r="K46" s="134">
        <v>10941.372284325</v>
      </c>
      <c r="L46" s="134">
        <v>41310.166727630771</v>
      </c>
      <c r="M46" s="134">
        <v>282229.24860556924</v>
      </c>
      <c r="N46" s="162">
        <v>0</v>
      </c>
      <c r="O46" s="134">
        <v>2723.3603660269287</v>
      </c>
      <c r="P46" s="134">
        <v>4049.5347324263362</v>
      </c>
      <c r="Q46" s="134">
        <v>12288.571243513301</v>
      </c>
      <c r="R46" s="134">
        <v>109927.72974958547</v>
      </c>
      <c r="S46" s="143">
        <f t="shared" si="18"/>
        <v>9478224.1916477773</v>
      </c>
      <c r="T46" s="41"/>
    </row>
    <row r="47" spans="1:20" ht="20.100000000000001" customHeight="1">
      <c r="A47" s="93" t="s">
        <v>91</v>
      </c>
      <c r="B47" s="97"/>
      <c r="C47" s="97"/>
      <c r="D47" s="44" t="s">
        <v>92</v>
      </c>
      <c r="E47" s="134">
        <v>2389.7885568000002</v>
      </c>
      <c r="F47" s="134">
        <v>0</v>
      </c>
      <c r="G47" s="134">
        <v>193689.51727119874</v>
      </c>
      <c r="H47" s="134">
        <v>549.16543860000002</v>
      </c>
      <c r="I47" s="134">
        <v>83.096239007999998</v>
      </c>
      <c r="J47" s="134">
        <v>0</v>
      </c>
      <c r="K47" s="134">
        <v>0</v>
      </c>
      <c r="L47" s="134">
        <v>0</v>
      </c>
      <c r="M47" s="134">
        <v>0</v>
      </c>
      <c r="N47" s="162">
        <v>0</v>
      </c>
      <c r="O47" s="134">
        <v>0</v>
      </c>
      <c r="P47" s="134">
        <v>311.02367445705733</v>
      </c>
      <c r="Q47" s="134">
        <v>942.31000173379243</v>
      </c>
      <c r="R47" s="134">
        <v>528.57200086517696</v>
      </c>
      <c r="S47" s="143">
        <f t="shared" si="18"/>
        <v>198493.47318266277</v>
      </c>
      <c r="T47" s="41"/>
    </row>
    <row r="48" spans="1:20" ht="20.100000000000001" customHeight="1">
      <c r="A48" s="93" t="s">
        <v>93</v>
      </c>
      <c r="B48" s="97"/>
      <c r="C48" s="97"/>
      <c r="D48" s="44" t="s">
        <v>14</v>
      </c>
      <c r="E48" s="134">
        <v>143387.31340799999</v>
      </c>
      <c r="F48" s="134">
        <v>12420.504500000001</v>
      </c>
      <c r="G48" s="134">
        <v>2969967.0115339905</v>
      </c>
      <c r="H48" s="134">
        <v>79509.604806000018</v>
      </c>
      <c r="I48" s="134">
        <v>710819.07784759998</v>
      </c>
      <c r="J48" s="134">
        <v>0</v>
      </c>
      <c r="K48" s="134">
        <v>0</v>
      </c>
      <c r="L48" s="134">
        <v>0</v>
      </c>
      <c r="M48" s="134">
        <v>0</v>
      </c>
      <c r="N48" s="162">
        <v>0</v>
      </c>
      <c r="O48" s="134">
        <v>18442.722710791535</v>
      </c>
      <c r="P48" s="134">
        <v>32535.930376982273</v>
      </c>
      <c r="Q48" s="134">
        <v>130950.31839181179</v>
      </c>
      <c r="R48" s="134">
        <v>106444.5517305</v>
      </c>
      <c r="S48" s="143">
        <f t="shared" si="18"/>
        <v>4204477.0353056761</v>
      </c>
      <c r="T48" s="41"/>
    </row>
    <row r="49" spans="1:20" ht="20.100000000000001" customHeight="1">
      <c r="A49" s="93" t="s">
        <v>94</v>
      </c>
      <c r="B49" s="96"/>
      <c r="C49" s="96"/>
      <c r="D49" s="44" t="s">
        <v>15</v>
      </c>
      <c r="E49" s="141">
        <f>SUM(E50:E51,E54)</f>
        <v>77752489.24000001</v>
      </c>
      <c r="F49" s="141">
        <f t="shared" ref="F49:R49" si="19">SUM(F50:F51,F54)</f>
        <v>16807.426689400003</v>
      </c>
      <c r="G49" s="141">
        <f t="shared" si="19"/>
        <v>105092916.77999999</v>
      </c>
      <c r="H49" s="141">
        <f t="shared" si="19"/>
        <v>491861.21892000001</v>
      </c>
      <c r="I49" s="141">
        <f t="shared" si="19"/>
        <v>1767872.4848952002</v>
      </c>
      <c r="J49" s="141">
        <f t="shared" si="19"/>
        <v>2084560.5896156249</v>
      </c>
      <c r="K49" s="141">
        <f t="shared" si="19"/>
        <v>8062.0637884499993</v>
      </c>
      <c r="L49" s="141">
        <f t="shared" si="19"/>
        <v>283501.14420923078</v>
      </c>
      <c r="M49" s="141">
        <f t="shared" si="19"/>
        <v>3712677.6819046498</v>
      </c>
      <c r="N49" s="150">
        <f t="shared" ref="N49" si="20">SUM(N50:N51,N54)</f>
        <v>0</v>
      </c>
      <c r="O49" s="141">
        <f t="shared" si="19"/>
        <v>1972.6500564421497</v>
      </c>
      <c r="P49" s="141">
        <f t="shared" si="19"/>
        <v>186305.33136063738</v>
      </c>
      <c r="Q49" s="141">
        <f t="shared" si="19"/>
        <v>663409.63323018723</v>
      </c>
      <c r="R49" s="141">
        <f t="shared" si="19"/>
        <v>366218.83772441244</v>
      </c>
      <c r="S49" s="144">
        <f t="shared" si="18"/>
        <v>192428655.08239421</v>
      </c>
      <c r="T49" s="41"/>
    </row>
    <row r="50" spans="1:20" ht="20.100000000000001" customHeight="1">
      <c r="A50" s="101"/>
      <c r="B50" s="102" t="s">
        <v>95</v>
      </c>
      <c r="C50" s="103"/>
      <c r="D50" s="92" t="s">
        <v>96</v>
      </c>
      <c r="E50" s="134">
        <v>0</v>
      </c>
      <c r="F50" s="134">
        <v>794.91228799999999</v>
      </c>
      <c r="G50" s="134">
        <v>71945592.379999995</v>
      </c>
      <c r="H50" s="134">
        <v>124159.14264000001</v>
      </c>
      <c r="I50" s="134">
        <v>158575.3227736</v>
      </c>
      <c r="J50" s="134">
        <v>208456.05896156249</v>
      </c>
      <c r="K50" s="134">
        <v>2879.3084958750001</v>
      </c>
      <c r="L50" s="134">
        <v>0</v>
      </c>
      <c r="M50" s="134">
        <v>961251.91488030192</v>
      </c>
      <c r="N50" s="162">
        <v>0</v>
      </c>
      <c r="O50" s="134">
        <v>1972.6500564421497</v>
      </c>
      <c r="P50" s="134">
        <v>87945.98189062209</v>
      </c>
      <c r="Q50" s="134">
        <v>328172.81778012443</v>
      </c>
      <c r="R50" s="134">
        <v>171258.26051587667</v>
      </c>
      <c r="S50" s="143">
        <f t="shared" ref="S50:S56" si="21">SUM(E50:R50)</f>
        <v>73991058.750282392</v>
      </c>
      <c r="T50" s="41"/>
    </row>
    <row r="51" spans="1:20" ht="20.100000000000001" customHeight="1">
      <c r="A51" s="101"/>
      <c r="B51" s="102" t="s">
        <v>97</v>
      </c>
      <c r="C51" s="103"/>
      <c r="D51" s="92" t="s">
        <v>214</v>
      </c>
      <c r="E51" s="142">
        <f>SUM(E52:E53)</f>
        <v>36841445.357500002</v>
      </c>
      <c r="F51" s="142">
        <f t="shared" ref="F51:R51" si="22">SUM(F52:F53)</f>
        <v>15848.563742</v>
      </c>
      <c r="G51" s="142">
        <f t="shared" si="22"/>
        <v>33001476.17264</v>
      </c>
      <c r="H51" s="142">
        <f t="shared" si="22"/>
        <v>293684.12586000003</v>
      </c>
      <c r="I51" s="142">
        <f t="shared" si="22"/>
        <v>1560824.3560336002</v>
      </c>
      <c r="J51" s="142">
        <f t="shared" si="22"/>
        <v>909626.439105</v>
      </c>
      <c r="K51" s="142">
        <f t="shared" si="22"/>
        <v>5182.7552925749997</v>
      </c>
      <c r="L51" s="142">
        <f t="shared" si="22"/>
        <v>121500.4903753846</v>
      </c>
      <c r="M51" s="142">
        <f t="shared" si="22"/>
        <v>2349819.818019703</v>
      </c>
      <c r="N51" s="151">
        <f t="shared" ref="N51" si="23">SUM(N52:N53)</f>
        <v>0</v>
      </c>
      <c r="O51" s="142">
        <f t="shared" si="22"/>
        <v>0</v>
      </c>
      <c r="P51" s="142">
        <f t="shared" si="22"/>
        <v>97878.953803237819</v>
      </c>
      <c r="Q51" s="142">
        <f t="shared" si="22"/>
        <v>333781.65472614334</v>
      </c>
      <c r="R51" s="142">
        <f t="shared" si="22"/>
        <v>194143.60890544421</v>
      </c>
      <c r="S51" s="144">
        <f t="shared" si="21"/>
        <v>75725212.296003103</v>
      </c>
      <c r="T51" s="41"/>
    </row>
    <row r="52" spans="1:20" ht="16.5" customHeight="1">
      <c r="A52" s="104"/>
      <c r="B52" s="103"/>
      <c r="C52" s="103" t="s">
        <v>98</v>
      </c>
      <c r="D52" s="131" t="s">
        <v>215</v>
      </c>
      <c r="E52" s="134">
        <v>13637014.627499999</v>
      </c>
      <c r="F52" s="134">
        <v>15153.01549</v>
      </c>
      <c r="G52" s="134">
        <v>32815851.155999999</v>
      </c>
      <c r="H52" s="134">
        <v>245930.60946000004</v>
      </c>
      <c r="I52" s="134">
        <v>1394701.1248834401</v>
      </c>
      <c r="J52" s="134">
        <v>454813.2195525</v>
      </c>
      <c r="K52" s="134">
        <v>5182.7552925749997</v>
      </c>
      <c r="L52" s="134">
        <v>60750.245187692301</v>
      </c>
      <c r="M52" s="134">
        <v>1215467.2973279851</v>
      </c>
      <c r="N52" s="162">
        <v>0</v>
      </c>
      <c r="O52" s="134">
        <v>0</v>
      </c>
      <c r="P52" s="134">
        <v>62215.199531833619</v>
      </c>
      <c r="Q52" s="134">
        <v>231444.23002096068</v>
      </c>
      <c r="R52" s="134">
        <v>124527.91231796923</v>
      </c>
      <c r="S52" s="143">
        <f t="shared" si="21"/>
        <v>50263051.39256496</v>
      </c>
      <c r="T52" s="41"/>
    </row>
    <row r="53" spans="1:20" ht="16.5" customHeight="1">
      <c r="A53" s="104"/>
      <c r="B53" s="103"/>
      <c r="C53" s="103" t="s">
        <v>191</v>
      </c>
      <c r="D53" s="131" t="s">
        <v>216</v>
      </c>
      <c r="E53" s="134">
        <v>23204430.73</v>
      </c>
      <c r="F53" s="134">
        <v>695.54825199999993</v>
      </c>
      <c r="G53" s="134">
        <v>185625.01663999999</v>
      </c>
      <c r="H53" s="134">
        <v>47753.516400000008</v>
      </c>
      <c r="I53" s="134">
        <v>166123.23115016002</v>
      </c>
      <c r="J53" s="134">
        <v>454813.2195525</v>
      </c>
      <c r="K53" s="134">
        <v>0</v>
      </c>
      <c r="L53" s="134">
        <v>60750.245187692301</v>
      </c>
      <c r="M53" s="134">
        <v>1134352.5206917177</v>
      </c>
      <c r="N53" s="162">
        <v>0</v>
      </c>
      <c r="O53" s="134">
        <v>0</v>
      </c>
      <c r="P53" s="134">
        <v>35663.754271404199</v>
      </c>
      <c r="Q53" s="134">
        <v>102337.42470518265</v>
      </c>
      <c r="R53" s="134">
        <v>69615.696587474973</v>
      </c>
      <c r="S53" s="143">
        <f t="shared" si="21"/>
        <v>25462160.903438129</v>
      </c>
      <c r="T53" s="41"/>
    </row>
    <row r="54" spans="1:20" ht="20.100000000000001" customHeight="1">
      <c r="A54" s="104"/>
      <c r="B54" s="102" t="s">
        <v>99</v>
      </c>
      <c r="C54" s="103"/>
      <c r="D54" s="92" t="s">
        <v>217</v>
      </c>
      <c r="E54" s="134">
        <v>40911043.8825</v>
      </c>
      <c r="F54" s="134">
        <v>163.95065940000001</v>
      </c>
      <c r="G54" s="134">
        <v>145848.22735999999</v>
      </c>
      <c r="H54" s="134">
        <v>74017.950420000008</v>
      </c>
      <c r="I54" s="134">
        <v>48472.806088000005</v>
      </c>
      <c r="J54" s="134">
        <v>966478.09154906229</v>
      </c>
      <c r="K54" s="134">
        <v>0</v>
      </c>
      <c r="L54" s="134">
        <v>162000.65383384615</v>
      </c>
      <c r="M54" s="134">
        <v>401605.94900464494</v>
      </c>
      <c r="N54" s="162">
        <v>0</v>
      </c>
      <c r="O54" s="134">
        <v>0</v>
      </c>
      <c r="P54" s="134">
        <v>480.39566677748536</v>
      </c>
      <c r="Q54" s="134">
        <v>1455.1607239194668</v>
      </c>
      <c r="R54" s="134">
        <v>816.96830309161567</v>
      </c>
      <c r="S54" s="143">
        <f t="shared" si="21"/>
        <v>42712384.03610874</v>
      </c>
      <c r="T54" s="41"/>
    </row>
    <row r="55" spans="1:20" ht="20.100000000000001" customHeight="1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10433.22378</v>
      </c>
      <c r="G55" s="141">
        <f t="shared" si="24"/>
        <v>22437963.629999999</v>
      </c>
      <c r="H55" s="141">
        <f t="shared" si="24"/>
        <v>25667.515065000007</v>
      </c>
      <c r="I55" s="141">
        <f t="shared" si="24"/>
        <v>443962.43095999199</v>
      </c>
      <c r="J55" s="141">
        <f t="shared" si="24"/>
        <v>0</v>
      </c>
      <c r="K55" s="141">
        <f t="shared" si="24"/>
        <v>0</v>
      </c>
      <c r="L55" s="141">
        <f t="shared" si="24"/>
        <v>40500.163458461539</v>
      </c>
      <c r="M55" s="141">
        <f t="shared" si="24"/>
        <v>989683.89844352973</v>
      </c>
      <c r="N55" s="150">
        <f t="shared" ref="N55" si="25">SUM(N56,N60)</f>
        <v>0</v>
      </c>
      <c r="O55" s="141">
        <f t="shared" si="24"/>
        <v>817384.45586523949</v>
      </c>
      <c r="P55" s="141">
        <f t="shared" si="24"/>
        <v>53543.081316353018</v>
      </c>
      <c r="Q55" s="141">
        <f t="shared" si="24"/>
        <v>161287.1672999307</v>
      </c>
      <c r="R55" s="141">
        <f t="shared" si="24"/>
        <v>90772.15055213435</v>
      </c>
      <c r="S55" s="144">
        <f>SUM(E55:R55)</f>
        <v>25071197.716740638</v>
      </c>
      <c r="T55" s="41"/>
    </row>
    <row r="56" spans="1:20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2782.1930079999997</v>
      </c>
      <c r="G56" s="142">
        <f t="shared" si="26"/>
        <v>10261293.85</v>
      </c>
      <c r="H56" s="142">
        <f t="shared" si="26"/>
        <v>22539.659740800005</v>
      </c>
      <c r="I56" s="142">
        <f t="shared" si="26"/>
        <v>91495.883834391992</v>
      </c>
      <c r="J56" s="142">
        <f t="shared" si="26"/>
        <v>0</v>
      </c>
      <c r="K56" s="142">
        <f t="shared" si="26"/>
        <v>0</v>
      </c>
      <c r="L56" s="142">
        <f t="shared" si="26"/>
        <v>40500.163458461539</v>
      </c>
      <c r="M56" s="142">
        <f t="shared" si="26"/>
        <v>813238.3533893812</v>
      </c>
      <c r="N56" s="151">
        <f t="shared" ref="N56" si="27">SUM(N57,N58,N59)</f>
        <v>0</v>
      </c>
      <c r="O56" s="142">
        <f t="shared" si="26"/>
        <v>10040.104121186965</v>
      </c>
      <c r="P56" s="142">
        <f t="shared" si="26"/>
        <v>26542.224980045212</v>
      </c>
      <c r="Q56" s="142">
        <f t="shared" si="26"/>
        <v>80482.635757473719</v>
      </c>
      <c r="R56" s="142">
        <f t="shared" si="26"/>
        <v>44605.542488555926</v>
      </c>
      <c r="S56" s="144">
        <f t="shared" si="21"/>
        <v>11393520.610778296</v>
      </c>
      <c r="T56" s="41"/>
    </row>
    <row r="57" spans="1:20" ht="22.5">
      <c r="A57" s="101"/>
      <c r="B57" s="102"/>
      <c r="C57" s="103" t="s">
        <v>223</v>
      </c>
      <c r="D57" s="131" t="s">
        <v>104</v>
      </c>
      <c r="E57" s="134">
        <v>0</v>
      </c>
      <c r="F57" s="134">
        <v>1788.5526479999999</v>
      </c>
      <c r="G57" s="134">
        <v>6580567.7460049996</v>
      </c>
      <c r="H57" s="134">
        <v>14636.452776600003</v>
      </c>
      <c r="I57" s="134">
        <v>54635.777147760004</v>
      </c>
      <c r="J57" s="134">
        <v>0</v>
      </c>
      <c r="K57" s="134">
        <v>0</v>
      </c>
      <c r="L57" s="134">
        <v>40500.163458461539</v>
      </c>
      <c r="M57" s="134">
        <v>217002.93337228216</v>
      </c>
      <c r="N57" s="162">
        <v>0</v>
      </c>
      <c r="O57" s="134">
        <v>10040.104121186965</v>
      </c>
      <c r="P57" s="134">
        <v>17747.130026542938</v>
      </c>
      <c r="Q57" s="134">
        <v>53810.022805549808</v>
      </c>
      <c r="R57" s="134">
        <v>29590.246455899996</v>
      </c>
      <c r="S57" s="143">
        <f>SUM(E57:R57)</f>
        <v>7020319.1288172835</v>
      </c>
      <c r="T57" s="41"/>
    </row>
    <row r="58" spans="1:20">
      <c r="A58" s="105"/>
      <c r="B58" s="102"/>
      <c r="C58" s="103" t="s">
        <v>224</v>
      </c>
      <c r="D58" s="131" t="s">
        <v>105</v>
      </c>
      <c r="E58" s="134">
        <v>0</v>
      </c>
      <c r="F58" s="134">
        <v>993.64035999999999</v>
      </c>
      <c r="G58" s="134">
        <v>2716164.4820949999</v>
      </c>
      <c r="H58" s="134">
        <v>2865.2109840000003</v>
      </c>
      <c r="I58" s="134">
        <v>36700.838895200002</v>
      </c>
      <c r="J58" s="134">
        <v>0</v>
      </c>
      <c r="K58" s="134">
        <v>0</v>
      </c>
      <c r="L58" s="134">
        <v>0</v>
      </c>
      <c r="M58" s="134">
        <v>257560.32169041582</v>
      </c>
      <c r="N58" s="162">
        <v>0</v>
      </c>
      <c r="O58" s="134">
        <v>0</v>
      </c>
      <c r="P58" s="134">
        <v>5583.16668239712</v>
      </c>
      <c r="Q58" s="134">
        <v>16941.338901845284</v>
      </c>
      <c r="R58" s="134">
        <v>9551.5318985890044</v>
      </c>
      <c r="S58" s="143">
        <f>SUM(E58:R58)</f>
        <v>3046360.5315074469</v>
      </c>
      <c r="T58" s="41"/>
    </row>
    <row r="59" spans="1:20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964561.62189999991</v>
      </c>
      <c r="H59" s="134">
        <v>5037.9959802000012</v>
      </c>
      <c r="I59" s="134">
        <v>159.267791432</v>
      </c>
      <c r="J59" s="134">
        <v>0</v>
      </c>
      <c r="K59" s="134">
        <v>0</v>
      </c>
      <c r="L59" s="134">
        <v>0</v>
      </c>
      <c r="M59" s="134">
        <v>338675.09832668316</v>
      </c>
      <c r="N59" s="162">
        <v>0</v>
      </c>
      <c r="O59" s="134">
        <v>0</v>
      </c>
      <c r="P59" s="134">
        <v>3211.928271105151</v>
      </c>
      <c r="Q59" s="134">
        <v>9731.2740500786258</v>
      </c>
      <c r="R59" s="134">
        <v>5463.7641340669279</v>
      </c>
      <c r="S59" s="143">
        <f>SUM(E59:R59)</f>
        <v>1326840.9504535655</v>
      </c>
      <c r="T59" s="41"/>
    </row>
    <row r="60" spans="1:20" ht="18" customHeight="1">
      <c r="A60" s="105"/>
      <c r="B60" s="102" t="s">
        <v>103</v>
      </c>
      <c r="C60" s="106"/>
      <c r="D60" s="92" t="s">
        <v>106</v>
      </c>
      <c r="E60" s="134">
        <v>0</v>
      </c>
      <c r="F60" s="134">
        <v>7651.0307720000001</v>
      </c>
      <c r="G60" s="134">
        <v>12176669.779999999</v>
      </c>
      <c r="H60" s="134">
        <v>3127.8553242000007</v>
      </c>
      <c r="I60" s="134">
        <v>352466.54712559999</v>
      </c>
      <c r="J60" s="134">
        <v>0</v>
      </c>
      <c r="K60" s="134">
        <v>0</v>
      </c>
      <c r="L60" s="134">
        <v>0</v>
      </c>
      <c r="M60" s="134">
        <v>176445.5450541485</v>
      </c>
      <c r="N60" s="162">
        <v>0</v>
      </c>
      <c r="O60" s="134">
        <v>807344.35174405249</v>
      </c>
      <c r="P60" s="134">
        <v>27000.856336307806</v>
      </c>
      <c r="Q60" s="134">
        <v>80804.531542456971</v>
      </c>
      <c r="R60" s="134">
        <v>46166.608063578416</v>
      </c>
      <c r="S60" s="143">
        <f>SUM(E60:R60)</f>
        <v>13677677.105962345</v>
      </c>
      <c r="T60" s="41"/>
    </row>
    <row r="61" spans="1:20" ht="20.100000000000001" customHeight="1">
      <c r="A61" s="93" t="s">
        <v>107</v>
      </c>
      <c r="B61" s="96"/>
      <c r="C61" s="96"/>
      <c r="D61" s="44" t="s">
        <v>37</v>
      </c>
      <c r="E61" s="141">
        <f>SUM(E62,E68,E74)</f>
        <v>11775795.34326395</v>
      </c>
      <c r="F61" s="141">
        <f t="shared" ref="F61:R61" si="28">SUM(F62,F68,F74)</f>
        <v>268938.6998376</v>
      </c>
      <c r="G61" s="141">
        <f t="shared" si="28"/>
        <v>24766352.401961502</v>
      </c>
      <c r="H61" s="141">
        <f t="shared" si="28"/>
        <v>4818842.6114497297</v>
      </c>
      <c r="I61" s="141">
        <f t="shared" si="28"/>
        <v>15133327.780345527</v>
      </c>
      <c r="J61" s="141">
        <f t="shared" si="28"/>
        <v>30061890.442365933</v>
      </c>
      <c r="K61" s="141">
        <f t="shared" si="28"/>
        <v>207425.38404283498</v>
      </c>
      <c r="L61" s="141">
        <f t="shared" si="28"/>
        <v>3094212.4882264622</v>
      </c>
      <c r="M61" s="141">
        <f t="shared" si="28"/>
        <v>454911.73701164353</v>
      </c>
      <c r="N61" s="150">
        <f t="shared" ref="N61" si="29">SUM(N62,N68,N74)</f>
        <v>0</v>
      </c>
      <c r="O61" s="141">
        <f t="shared" si="28"/>
        <v>11499625.421373827</v>
      </c>
      <c r="P61" s="141">
        <f t="shared" si="28"/>
        <v>444584.70897244028</v>
      </c>
      <c r="Q61" s="141">
        <f t="shared" si="28"/>
        <v>1581050.7255051853</v>
      </c>
      <c r="R61" s="141">
        <f t="shared" si="28"/>
        <v>844494.42005264072</v>
      </c>
      <c r="S61" s="144">
        <f>SUM(E61:R61)</f>
        <v>104951452.16440928</v>
      </c>
      <c r="T61" s="41"/>
    </row>
    <row r="62" spans="1:20" ht="20.100000000000001" customHeight="1">
      <c r="A62" s="101"/>
      <c r="B62" s="102" t="s">
        <v>108</v>
      </c>
      <c r="C62" s="103"/>
      <c r="D62" s="92" t="s">
        <v>109</v>
      </c>
      <c r="E62" s="142">
        <f>SUM(E63:E67)</f>
        <v>11157310.668356141</v>
      </c>
      <c r="F62" s="142">
        <f t="shared" ref="F62:R62" si="30">SUM(F63:F67)</f>
        <v>145369.584668</v>
      </c>
      <c r="G62" s="142">
        <f t="shared" si="30"/>
        <v>6818165.4477139991</v>
      </c>
      <c r="H62" s="142">
        <f t="shared" si="30"/>
        <v>3334161.9098155294</v>
      </c>
      <c r="I62" s="142">
        <f t="shared" si="30"/>
        <v>8293018.5023715682</v>
      </c>
      <c r="J62" s="142">
        <f t="shared" si="30"/>
        <v>28387925.12040187</v>
      </c>
      <c r="K62" s="142">
        <f t="shared" si="30"/>
        <v>14281.370139539998</v>
      </c>
      <c r="L62" s="142">
        <f t="shared" si="30"/>
        <v>3013212.1613095389</v>
      </c>
      <c r="M62" s="142">
        <f t="shared" si="30"/>
        <v>372542.60815935145</v>
      </c>
      <c r="N62" s="151">
        <f t="shared" ref="N62" si="31">SUM(N63:N67)</f>
        <v>0</v>
      </c>
      <c r="O62" s="142">
        <f t="shared" si="30"/>
        <v>11475724.65520614</v>
      </c>
      <c r="P62" s="142">
        <f t="shared" si="30"/>
        <v>246568.70983613428</v>
      </c>
      <c r="Q62" s="142">
        <f t="shared" si="30"/>
        <v>974662.1781552278</v>
      </c>
      <c r="R62" s="142">
        <f t="shared" si="30"/>
        <v>490492.92390699993</v>
      </c>
      <c r="S62" s="144">
        <f t="shared" ref="S62" si="32">SUM(E62:R62)</f>
        <v>74723435.840040043</v>
      </c>
      <c r="T62" s="41"/>
    </row>
    <row r="63" spans="1:20" ht="22.5">
      <c r="A63" s="104"/>
      <c r="B63" s="103"/>
      <c r="C63" s="103" t="s">
        <v>110</v>
      </c>
      <c r="D63" s="131" t="s">
        <v>111</v>
      </c>
      <c r="E63" s="134">
        <v>7475452.6938272724</v>
      </c>
      <c r="F63" s="134">
        <v>28120.022187999999</v>
      </c>
      <c r="G63" s="134">
        <v>2803814.7728849994</v>
      </c>
      <c r="H63" s="134">
        <v>766682.70580200013</v>
      </c>
      <c r="I63" s="134">
        <v>1526907.241145168</v>
      </c>
      <c r="J63" s="134">
        <v>9630038.2389970291</v>
      </c>
      <c r="K63" s="134">
        <v>6564.8233705949997</v>
      </c>
      <c r="L63" s="134">
        <v>1483925.9891180308</v>
      </c>
      <c r="M63" s="134">
        <v>124180.86938645047</v>
      </c>
      <c r="N63" s="162">
        <v>0</v>
      </c>
      <c r="O63" s="134">
        <v>2111189.5579999997</v>
      </c>
      <c r="P63" s="134">
        <v>53829.834871346953</v>
      </c>
      <c r="Q63" s="134">
        <v>231170.98264953686</v>
      </c>
      <c r="R63" s="134">
        <v>120056.957717</v>
      </c>
      <c r="S63" s="143">
        <f t="shared" ref="S63:S99" si="33">SUM(E63:R63)</f>
        <v>26361934.689957429</v>
      </c>
      <c r="T63" s="41"/>
    </row>
    <row r="64" spans="1:20" ht="22.5">
      <c r="A64" s="104"/>
      <c r="B64" s="103"/>
      <c r="C64" s="103" t="s">
        <v>112</v>
      </c>
      <c r="D64" s="131" t="s">
        <v>202</v>
      </c>
      <c r="E64" s="134">
        <v>911178.00114925927</v>
      </c>
      <c r="F64" s="134">
        <v>32790.131880000001</v>
      </c>
      <c r="G64" s="134">
        <v>1566575.8731039998</v>
      </c>
      <c r="H64" s="134">
        <v>962949.65820600011</v>
      </c>
      <c r="I64" s="134">
        <v>1295608.8598664</v>
      </c>
      <c r="J64" s="134">
        <v>10830239.790593905</v>
      </c>
      <c r="K64" s="134">
        <v>7716.5467689449997</v>
      </c>
      <c r="L64" s="134">
        <v>1124284.5376068924</v>
      </c>
      <c r="M64" s="134">
        <v>165992.6099206089</v>
      </c>
      <c r="N64" s="162">
        <v>0</v>
      </c>
      <c r="O64" s="134">
        <v>6197750.7602061406</v>
      </c>
      <c r="P64" s="134">
        <v>79730.402317942964</v>
      </c>
      <c r="Q64" s="134">
        <v>281439.17735478864</v>
      </c>
      <c r="R64" s="134">
        <v>154422.70397799998</v>
      </c>
      <c r="S64" s="143">
        <f t="shared" si="33"/>
        <v>23610679.052952882</v>
      </c>
      <c r="T64" s="41"/>
    </row>
    <row r="65" spans="1:20" ht="22.5">
      <c r="A65" s="104"/>
      <c r="B65" s="103"/>
      <c r="C65" s="103" t="s">
        <v>113</v>
      </c>
      <c r="D65" s="131" t="s">
        <v>200</v>
      </c>
      <c r="E65" s="134">
        <v>2770679.9733796092</v>
      </c>
      <c r="F65" s="134">
        <v>84459.430600000007</v>
      </c>
      <c r="G65" s="134">
        <v>2447774.8017249997</v>
      </c>
      <c r="H65" s="134">
        <v>1604529.5458075292</v>
      </c>
      <c r="I65" s="134">
        <v>5470502.4013600005</v>
      </c>
      <c r="J65" s="134">
        <v>7927647.0908109359</v>
      </c>
      <c r="K65" s="134">
        <v>0</v>
      </c>
      <c r="L65" s="134">
        <v>405001.63458461541</v>
      </c>
      <c r="M65" s="134">
        <v>82369.128852292066</v>
      </c>
      <c r="N65" s="162">
        <v>0</v>
      </c>
      <c r="O65" s="134">
        <v>3166784.3369999998</v>
      </c>
      <c r="P65" s="134">
        <v>113008.47264684437</v>
      </c>
      <c r="Q65" s="134">
        <v>462052.01815090224</v>
      </c>
      <c r="R65" s="134">
        <v>216013.26221199997</v>
      </c>
      <c r="S65" s="143">
        <f t="shared" si="33"/>
        <v>24750822.097129732</v>
      </c>
      <c r="T65" s="41"/>
    </row>
    <row r="66" spans="1:20" ht="22.5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62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2.5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62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>
      <c r="A68" s="101"/>
      <c r="B68" s="102" t="s">
        <v>117</v>
      </c>
      <c r="C68" s="103"/>
      <c r="D68" s="92" t="s">
        <v>118</v>
      </c>
      <c r="E68" s="142">
        <f>SUM(E69,E70,E71,E72,E73)</f>
        <v>618484.67490780947</v>
      </c>
      <c r="F68" s="142">
        <f t="shared" ref="F68:R68" si="34">SUM(F69,F70,F71,F72,F73)</f>
        <v>123569.1151696</v>
      </c>
      <c r="G68" s="142">
        <f t="shared" si="34"/>
        <v>17379201.092247501</v>
      </c>
      <c r="H68" s="142">
        <f t="shared" si="34"/>
        <v>995207.15853420016</v>
      </c>
      <c r="I68" s="142">
        <f t="shared" si="34"/>
        <v>6840205.4076752001</v>
      </c>
      <c r="J68" s="142">
        <f t="shared" si="34"/>
        <v>1673965.3219640625</v>
      </c>
      <c r="K68" s="142">
        <f t="shared" si="34"/>
        <v>193144.01390329498</v>
      </c>
      <c r="L68" s="142">
        <f t="shared" si="34"/>
        <v>81000.326916923077</v>
      </c>
      <c r="M68" s="142">
        <f t="shared" si="34"/>
        <v>82369.128852292066</v>
      </c>
      <c r="N68" s="151">
        <f t="shared" ref="N68" si="35">SUM(N69,N70,N71,N72,N73)</f>
        <v>0</v>
      </c>
      <c r="O68" s="142">
        <f t="shared" si="34"/>
        <v>23900.766167688118</v>
      </c>
      <c r="P68" s="142">
        <f t="shared" si="34"/>
        <v>196014.39537960402</v>
      </c>
      <c r="Q68" s="142">
        <f t="shared" si="34"/>
        <v>600325.31116660684</v>
      </c>
      <c r="R68" s="142">
        <f t="shared" si="34"/>
        <v>350598.23431550886</v>
      </c>
      <c r="S68" s="144">
        <f t="shared" si="33"/>
        <v>29157984.947200287</v>
      </c>
      <c r="T68" s="41"/>
    </row>
    <row r="69" spans="1:20" ht="22.5">
      <c r="A69" s="104"/>
      <c r="B69" s="103"/>
      <c r="C69" s="103" t="s">
        <v>119</v>
      </c>
      <c r="D69" s="131" t="s">
        <v>120</v>
      </c>
      <c r="E69" s="134">
        <v>4144.766699012348</v>
      </c>
      <c r="F69" s="134">
        <v>158.9824576</v>
      </c>
      <c r="G69" s="134">
        <v>3515894.7152049998</v>
      </c>
      <c r="H69" s="134">
        <v>20295.244470000001</v>
      </c>
      <c r="I69" s="134">
        <v>379472.82480319997</v>
      </c>
      <c r="J69" s="134">
        <v>1137033.04888125</v>
      </c>
      <c r="K69" s="134">
        <v>0</v>
      </c>
      <c r="L69" s="134">
        <v>40500.163458461539</v>
      </c>
      <c r="M69" s="134">
        <v>0</v>
      </c>
      <c r="N69" s="162">
        <v>0</v>
      </c>
      <c r="O69" s="134">
        <v>0</v>
      </c>
      <c r="P69" s="134">
        <v>19778.037622302869</v>
      </c>
      <c r="Q69" s="134">
        <v>51961.380276376411</v>
      </c>
      <c r="R69" s="134">
        <v>33627.379767322651</v>
      </c>
      <c r="S69" s="143">
        <f t="shared" si="33"/>
        <v>5202866.543640526</v>
      </c>
      <c r="T69" s="41"/>
    </row>
    <row r="70" spans="1:20" ht="22.5">
      <c r="A70" s="104"/>
      <c r="B70" s="103"/>
      <c r="C70" s="103" t="s">
        <v>121</v>
      </c>
      <c r="D70" s="131" t="s">
        <v>203</v>
      </c>
      <c r="E70" s="134">
        <v>88586.42571279715</v>
      </c>
      <c r="F70" s="134">
        <v>43024.627587999996</v>
      </c>
      <c r="G70" s="134">
        <v>4027702.1737474995</v>
      </c>
      <c r="H70" s="134">
        <v>17453.9102442</v>
      </c>
      <c r="I70" s="134">
        <v>955606.74859199999</v>
      </c>
      <c r="J70" s="134">
        <v>442179.5190093749</v>
      </c>
      <c r="K70" s="134">
        <v>0</v>
      </c>
      <c r="L70" s="134">
        <v>0</v>
      </c>
      <c r="M70" s="134">
        <v>82369.128852292066</v>
      </c>
      <c r="N70" s="162">
        <v>0</v>
      </c>
      <c r="O70" s="134">
        <v>8132.2732829410143</v>
      </c>
      <c r="P70" s="134">
        <v>35207.858567102201</v>
      </c>
      <c r="Q70" s="134">
        <v>98823.033407237672</v>
      </c>
      <c r="R70" s="134">
        <v>58816.347580746202</v>
      </c>
      <c r="S70" s="143">
        <f t="shared" si="33"/>
        <v>5857902.0465841899</v>
      </c>
      <c r="T70" s="41"/>
    </row>
    <row r="71" spans="1:20" ht="22.5">
      <c r="A71" s="104"/>
      <c r="B71" s="103"/>
      <c r="C71" s="103" t="s">
        <v>122</v>
      </c>
      <c r="D71" s="131" t="s">
        <v>201</v>
      </c>
      <c r="E71" s="134">
        <v>525753.48249600001</v>
      </c>
      <c r="F71" s="134">
        <v>80385.505124000003</v>
      </c>
      <c r="G71" s="134">
        <v>9835604.2032949999</v>
      </c>
      <c r="H71" s="134">
        <v>957458.0038200001</v>
      </c>
      <c r="I71" s="134">
        <v>5505125.8342800001</v>
      </c>
      <c r="J71" s="134">
        <v>94752.754073437492</v>
      </c>
      <c r="K71" s="134">
        <v>193144.01390329498</v>
      </c>
      <c r="L71" s="134">
        <v>40500.163458461539</v>
      </c>
      <c r="M71" s="134">
        <v>0</v>
      </c>
      <c r="N71" s="162">
        <v>0</v>
      </c>
      <c r="O71" s="134">
        <v>15768.492884747106</v>
      </c>
      <c r="P71" s="134">
        <v>141028.49919019893</v>
      </c>
      <c r="Q71" s="134">
        <v>449540.89748299279</v>
      </c>
      <c r="R71" s="134">
        <v>258154.50696744004</v>
      </c>
      <c r="S71" s="143">
        <f t="shared" si="33"/>
        <v>18097216.356975574</v>
      </c>
      <c r="T71" s="41"/>
    </row>
    <row r="72" spans="1:20" ht="22.5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62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2.5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62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00000000000001" customHeight="1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568985.86199999996</v>
      </c>
      <c r="H74" s="134">
        <v>489473.54310000007</v>
      </c>
      <c r="I74" s="134">
        <v>103.87029876000001</v>
      </c>
      <c r="J74" s="134">
        <v>0</v>
      </c>
      <c r="K74" s="134">
        <v>0</v>
      </c>
      <c r="L74" s="134">
        <v>0</v>
      </c>
      <c r="M74" s="134">
        <v>0</v>
      </c>
      <c r="N74" s="162">
        <v>0</v>
      </c>
      <c r="O74" s="134">
        <v>0</v>
      </c>
      <c r="P74" s="134">
        <v>2001.6037567020082</v>
      </c>
      <c r="Q74" s="134">
        <v>6063.2361833507593</v>
      </c>
      <c r="R74" s="134">
        <v>3403.2618301319289</v>
      </c>
      <c r="S74" s="143">
        <f t="shared" si="33"/>
        <v>1070031.3771689448</v>
      </c>
      <c r="T74" s="41"/>
    </row>
    <row r="75" spans="1:20" ht="20.100000000000001" customHeight="1">
      <c r="A75" s="93" t="s">
        <v>126</v>
      </c>
      <c r="B75" s="96"/>
      <c r="C75" s="96"/>
      <c r="D75" s="44" t="s">
        <v>204</v>
      </c>
      <c r="E75" s="141">
        <f>SUM(E76,E79,E80,E81,E82,E83)</f>
        <v>4228384.8264968218</v>
      </c>
      <c r="F75" s="141">
        <f t="shared" ref="F75:R75" si="36">SUM(F76,F79,F80,F81,F82,F83)</f>
        <v>118461.80371919999</v>
      </c>
      <c r="G75" s="141">
        <f t="shared" si="36"/>
        <v>6477503.5173896989</v>
      </c>
      <c r="H75" s="141">
        <f t="shared" si="36"/>
        <v>1439104.6965097373</v>
      </c>
      <c r="I75" s="141">
        <f t="shared" si="36"/>
        <v>5080469.4295162</v>
      </c>
      <c r="J75" s="141">
        <f t="shared" si="36"/>
        <v>17624012.257659372</v>
      </c>
      <c r="K75" s="141">
        <f t="shared" si="36"/>
        <v>70406.669851764469</v>
      </c>
      <c r="L75" s="141">
        <f t="shared" si="36"/>
        <v>2227508.9902153844</v>
      </c>
      <c r="M75" s="141">
        <f t="shared" si="36"/>
        <v>459929.14587574254</v>
      </c>
      <c r="N75" s="150">
        <f t="shared" ref="N75" si="37">SUM(N76,N79,N80,N81,N82,N83)</f>
        <v>0</v>
      </c>
      <c r="O75" s="141">
        <f t="shared" si="36"/>
        <v>80619.12466442016</v>
      </c>
      <c r="P75" s="141">
        <f t="shared" si="36"/>
        <v>141683.11930924762</v>
      </c>
      <c r="Q75" s="141">
        <f t="shared" si="36"/>
        <v>478769.58111254015</v>
      </c>
      <c r="R75" s="141">
        <f t="shared" si="36"/>
        <v>265769.00732357812</v>
      </c>
      <c r="S75" s="144">
        <f t="shared" si="33"/>
        <v>38692622.169643708</v>
      </c>
      <c r="T75" s="41"/>
    </row>
    <row r="76" spans="1:20" ht="27.75" customHeight="1">
      <c r="A76" s="101"/>
      <c r="B76" s="102" t="s">
        <v>127</v>
      </c>
      <c r="C76" s="103"/>
      <c r="D76" s="92" t="s">
        <v>128</v>
      </c>
      <c r="E76" s="142">
        <f>SUM(E77,E78)</f>
        <v>1257384.1080567583</v>
      </c>
      <c r="F76" s="142">
        <f t="shared" ref="F76:R76" si="38">SUM(F77,F78)</f>
        <v>14904.605399999999</v>
      </c>
      <c r="G76" s="142">
        <f t="shared" si="38"/>
        <v>2403269.8053299994</v>
      </c>
      <c r="H76" s="142">
        <f t="shared" si="38"/>
        <v>867391.78312287468</v>
      </c>
      <c r="I76" s="142">
        <f t="shared" si="38"/>
        <v>932789.90629772015</v>
      </c>
      <c r="J76" s="142">
        <f t="shared" si="38"/>
        <v>0</v>
      </c>
      <c r="K76" s="142">
        <f t="shared" si="38"/>
        <v>0</v>
      </c>
      <c r="L76" s="142">
        <f t="shared" si="38"/>
        <v>0</v>
      </c>
      <c r="M76" s="142">
        <f t="shared" si="38"/>
        <v>0</v>
      </c>
      <c r="N76" s="151">
        <f t="shared" ref="N76" si="39">SUM(N77,N78)</f>
        <v>0</v>
      </c>
      <c r="O76" s="142">
        <f t="shared" si="38"/>
        <v>0</v>
      </c>
      <c r="P76" s="142">
        <f t="shared" si="38"/>
        <v>18719.178609173086</v>
      </c>
      <c r="Q76" s="142">
        <f t="shared" si="38"/>
        <v>64836.284990586486</v>
      </c>
      <c r="R76" s="142">
        <f t="shared" si="38"/>
        <v>46824.287663457908</v>
      </c>
      <c r="S76" s="144">
        <f t="shared" si="33"/>
        <v>5606119.9594705692</v>
      </c>
      <c r="T76" s="41"/>
    </row>
    <row r="77" spans="1:20" ht="16.5" customHeight="1">
      <c r="A77" s="104"/>
      <c r="B77" s="103"/>
      <c r="C77" s="103" t="s">
        <v>129</v>
      </c>
      <c r="D77" s="131" t="s">
        <v>27</v>
      </c>
      <c r="E77" s="134">
        <v>1257384.1080567583</v>
      </c>
      <c r="F77" s="134">
        <v>14904.605399999999</v>
      </c>
      <c r="G77" s="134">
        <v>2002724.8377749994</v>
      </c>
      <c r="H77" s="134">
        <v>867367.90636467468</v>
      </c>
      <c r="I77" s="134">
        <v>932478.29540144012</v>
      </c>
      <c r="J77" s="134">
        <v>0</v>
      </c>
      <c r="K77" s="134">
        <v>0</v>
      </c>
      <c r="L77" s="134">
        <v>0</v>
      </c>
      <c r="M77" s="134">
        <v>0</v>
      </c>
      <c r="N77" s="162">
        <v>0</v>
      </c>
      <c r="O77" s="134">
        <v>0</v>
      </c>
      <c r="P77" s="134">
        <v>18476.453914811173</v>
      </c>
      <c r="Q77" s="134">
        <v>64097.27078930776</v>
      </c>
      <c r="R77" s="134">
        <v>46348.765699336691</v>
      </c>
      <c r="S77" s="143">
        <f t="shared" si="33"/>
        <v>5203782.2434013272</v>
      </c>
      <c r="T77" s="41"/>
    </row>
    <row r="78" spans="1:20" ht="16.5" customHeight="1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400544.96755499992</v>
      </c>
      <c r="H78" s="134">
        <v>23.876758200000001</v>
      </c>
      <c r="I78" s="134">
        <v>311.61089628000002</v>
      </c>
      <c r="J78" s="134">
        <v>0</v>
      </c>
      <c r="K78" s="134">
        <v>0</v>
      </c>
      <c r="L78" s="134">
        <v>0</v>
      </c>
      <c r="M78" s="134">
        <v>0</v>
      </c>
      <c r="N78" s="162">
        <v>0</v>
      </c>
      <c r="O78" s="134">
        <v>0</v>
      </c>
      <c r="P78" s="134">
        <v>242.7246943619148</v>
      </c>
      <c r="Q78" s="134">
        <v>739.01420127872279</v>
      </c>
      <c r="R78" s="134">
        <v>475.52196412121754</v>
      </c>
      <c r="S78" s="143">
        <f t="shared" si="33"/>
        <v>402337.71606924175</v>
      </c>
      <c r="T78" s="41"/>
    </row>
    <row r="79" spans="1:20" ht="24">
      <c r="A79" s="104"/>
      <c r="B79" s="102" t="s">
        <v>132</v>
      </c>
      <c r="C79" s="103"/>
      <c r="D79" s="92" t="s">
        <v>133</v>
      </c>
      <c r="E79" s="134">
        <v>2034531.5986264774</v>
      </c>
      <c r="F79" s="134">
        <v>16096.973832</v>
      </c>
      <c r="G79" s="134">
        <v>75658.493871499988</v>
      </c>
      <c r="H79" s="134">
        <v>92578.006587462631</v>
      </c>
      <c r="I79" s="134">
        <v>1447190.2491901601</v>
      </c>
      <c r="J79" s="134">
        <v>2779414.1194874998</v>
      </c>
      <c r="K79" s="134">
        <v>2879.3084958750001</v>
      </c>
      <c r="L79" s="134">
        <v>526502.12495999993</v>
      </c>
      <c r="M79" s="134">
        <v>41811.740534158409</v>
      </c>
      <c r="N79" s="162">
        <v>0</v>
      </c>
      <c r="O79" s="134">
        <v>19639.301387540061</v>
      </c>
      <c r="P79" s="134">
        <v>13475.888578804774</v>
      </c>
      <c r="Q79" s="134">
        <v>56988.425465675682</v>
      </c>
      <c r="R79" s="134">
        <v>32305.32752803859</v>
      </c>
      <c r="S79" s="143">
        <f t="shared" si="33"/>
        <v>7139071.5585451936</v>
      </c>
      <c r="T79" s="41"/>
    </row>
    <row r="80" spans="1:20" ht="24">
      <c r="A80" s="101"/>
      <c r="B80" s="102" t="s">
        <v>134</v>
      </c>
      <c r="C80" s="103"/>
      <c r="D80" s="92" t="s">
        <v>135</v>
      </c>
      <c r="E80" s="134">
        <v>10754.048505600002</v>
      </c>
      <c r="F80" s="134">
        <v>11923.68432</v>
      </c>
      <c r="G80" s="134">
        <v>84559.493150499984</v>
      </c>
      <c r="H80" s="134">
        <v>59453.127918000006</v>
      </c>
      <c r="I80" s="134">
        <v>920983.31567200006</v>
      </c>
      <c r="J80" s="134">
        <v>3411099.1466437494</v>
      </c>
      <c r="K80" s="134">
        <v>4376.5489137300001</v>
      </c>
      <c r="L80" s="134">
        <v>283501.14420923078</v>
      </c>
      <c r="M80" s="134">
        <v>41811.740534158409</v>
      </c>
      <c r="N80" s="162">
        <v>0</v>
      </c>
      <c r="O80" s="134">
        <v>16123.269706480076</v>
      </c>
      <c r="P80" s="134">
        <v>22899.43634886861</v>
      </c>
      <c r="Q80" s="134">
        <v>77716.740881132238</v>
      </c>
      <c r="R80" s="134">
        <v>40175.382632067398</v>
      </c>
      <c r="S80" s="143">
        <f t="shared" si="33"/>
        <v>4985377.0794355161</v>
      </c>
      <c r="T80" s="41"/>
    </row>
    <row r="81" spans="1:20" ht="24">
      <c r="A81" s="101"/>
      <c r="B81" s="102" t="s">
        <v>136</v>
      </c>
      <c r="C81" s="103"/>
      <c r="D81" s="92" t="s">
        <v>137</v>
      </c>
      <c r="E81" s="134">
        <v>744437.84339501872</v>
      </c>
      <c r="F81" s="134">
        <v>66673.268156000006</v>
      </c>
      <c r="G81" s="134">
        <v>47175.296178699995</v>
      </c>
      <c r="H81" s="134">
        <v>389429.92624200007</v>
      </c>
      <c r="I81" s="134">
        <v>1412636.0631360002</v>
      </c>
      <c r="J81" s="134">
        <v>3411099.1466437494</v>
      </c>
      <c r="K81" s="134">
        <v>2533.7914763700001</v>
      </c>
      <c r="L81" s="134">
        <v>850503.43262769224</v>
      </c>
      <c r="M81" s="134">
        <v>125435.22160247524</v>
      </c>
      <c r="N81" s="162">
        <v>0</v>
      </c>
      <c r="O81" s="134">
        <v>17714.507878380729</v>
      </c>
      <c r="P81" s="134">
        <v>52742.29190853981</v>
      </c>
      <c r="Q81" s="134">
        <v>160547.33419675825</v>
      </c>
      <c r="R81" s="134">
        <v>82119.868184588893</v>
      </c>
      <c r="S81" s="143">
        <f t="shared" si="33"/>
        <v>7363047.9916262738</v>
      </c>
      <c r="T81" s="41"/>
    </row>
    <row r="82" spans="1:20" ht="24">
      <c r="A82" s="101"/>
      <c r="B82" s="102" t="s">
        <v>138</v>
      </c>
      <c r="C82" s="103"/>
      <c r="D82" s="92" t="s">
        <v>139</v>
      </c>
      <c r="E82" s="134">
        <v>120266.71200763212</v>
      </c>
      <c r="F82" s="134">
        <v>3080.285116</v>
      </c>
      <c r="G82" s="134">
        <v>3679919.4440000001</v>
      </c>
      <c r="H82" s="134">
        <v>22205.385126000005</v>
      </c>
      <c r="I82" s="134">
        <v>102346.86771152</v>
      </c>
      <c r="J82" s="134">
        <v>5937839.2552687488</v>
      </c>
      <c r="K82" s="134">
        <v>0</v>
      </c>
      <c r="L82" s="134">
        <v>324001.30766769231</v>
      </c>
      <c r="M82" s="134">
        <v>209058.70267079203</v>
      </c>
      <c r="N82" s="162">
        <v>0</v>
      </c>
      <c r="O82" s="134">
        <v>10319.552844380842</v>
      </c>
      <c r="P82" s="134">
        <v>19086.966969163041</v>
      </c>
      <c r="Q82" s="134">
        <v>73728.73688529151</v>
      </c>
      <c r="R82" s="134">
        <v>41570.536469257568</v>
      </c>
      <c r="S82" s="143">
        <f t="shared" si="33"/>
        <v>10543423.752736477</v>
      </c>
      <c r="T82" s="41"/>
    </row>
    <row r="83" spans="1:20" ht="24">
      <c r="A83" s="101"/>
      <c r="B83" s="102" t="s">
        <v>140</v>
      </c>
      <c r="C83" s="103"/>
      <c r="D83" s="92" t="s">
        <v>141</v>
      </c>
      <c r="E83" s="134">
        <v>61010.515905334913</v>
      </c>
      <c r="F83" s="134">
        <v>5782.9868951999997</v>
      </c>
      <c r="G83" s="134">
        <v>186920.98485899999</v>
      </c>
      <c r="H83" s="134">
        <v>8046.4675134000008</v>
      </c>
      <c r="I83" s="134">
        <v>264523.02750880003</v>
      </c>
      <c r="J83" s="134">
        <v>2084560.5896156246</v>
      </c>
      <c r="K83" s="134">
        <v>60617.020965789467</v>
      </c>
      <c r="L83" s="134">
        <v>243000.9807507692</v>
      </c>
      <c r="M83" s="134">
        <v>41811.740534158409</v>
      </c>
      <c r="N83" s="162">
        <v>0</v>
      </c>
      <c r="O83" s="134">
        <v>16822.492847638452</v>
      </c>
      <c r="P83" s="134">
        <v>14759.35689469828</v>
      </c>
      <c r="Q83" s="134">
        <v>44952.058693095976</v>
      </c>
      <c r="R83" s="134">
        <v>22773.604846167804</v>
      </c>
      <c r="S83" s="143">
        <f t="shared" si="33"/>
        <v>3055581.8278296781</v>
      </c>
      <c r="T83" s="41"/>
    </row>
    <row r="84" spans="1:20" ht="20.100000000000001" customHeight="1">
      <c r="A84" s="93" t="s">
        <v>142</v>
      </c>
      <c r="B84" s="96"/>
      <c r="C84" s="96"/>
      <c r="D84" s="44" t="s">
        <v>205</v>
      </c>
      <c r="E84" s="141">
        <f>SUM(E85,E86,E87,E88,E89)</f>
        <v>215.08097011199999</v>
      </c>
      <c r="F84" s="141">
        <f t="shared" ref="F84:R84" si="40">SUM(F85,F86,F87,F88,F89)</f>
        <v>1540.142558</v>
      </c>
      <c r="G84" s="141">
        <f t="shared" si="40"/>
        <v>23291288.910777498</v>
      </c>
      <c r="H84" s="141">
        <f t="shared" si="40"/>
        <v>9986.4541171500005</v>
      </c>
      <c r="I84" s="141">
        <f t="shared" si="40"/>
        <v>88198.348083091201</v>
      </c>
      <c r="J84" s="141">
        <f t="shared" si="40"/>
        <v>1547628.3165328123</v>
      </c>
      <c r="K84" s="141">
        <f t="shared" si="40"/>
        <v>0</v>
      </c>
      <c r="L84" s="141">
        <f t="shared" si="40"/>
        <v>141750.57210461539</v>
      </c>
      <c r="M84" s="141">
        <f t="shared" si="40"/>
        <v>20905.870267079204</v>
      </c>
      <c r="N84" s="150">
        <f t="shared" ref="N84" si="41">SUM(N85,N86,N87,N88,N89)</f>
        <v>0</v>
      </c>
      <c r="O84" s="141">
        <f t="shared" si="40"/>
        <v>25987.938608354401</v>
      </c>
      <c r="P84" s="141">
        <f t="shared" si="40"/>
        <v>15277.011224770013</v>
      </c>
      <c r="Q84" s="141">
        <f t="shared" si="40"/>
        <v>46346.364072268087</v>
      </c>
      <c r="R84" s="141">
        <f t="shared" si="40"/>
        <v>24837.823017786799</v>
      </c>
      <c r="S84" s="144">
        <f t="shared" si="33"/>
        <v>25213962.832333535</v>
      </c>
      <c r="T84" s="41"/>
    </row>
    <row r="85" spans="1:20" ht="24">
      <c r="A85" s="101"/>
      <c r="B85" s="102" t="s">
        <v>143</v>
      </c>
      <c r="C85" s="103"/>
      <c r="D85" s="92" t="s">
        <v>144</v>
      </c>
      <c r="E85" s="134">
        <v>119.48942784</v>
      </c>
      <c r="F85" s="134">
        <v>1540.142558</v>
      </c>
      <c r="G85" s="134">
        <v>4969143.7110000001</v>
      </c>
      <c r="H85" s="134">
        <v>52.528868040000006</v>
      </c>
      <c r="I85" s="134">
        <v>82403.770349600003</v>
      </c>
      <c r="J85" s="134">
        <v>1547628.3165328123</v>
      </c>
      <c r="K85" s="134">
        <v>0</v>
      </c>
      <c r="L85" s="134">
        <v>141750.57210461539</v>
      </c>
      <c r="M85" s="134">
        <v>20905.870267079204</v>
      </c>
      <c r="N85" s="162">
        <v>0</v>
      </c>
      <c r="O85" s="134">
        <v>25987.938608354401</v>
      </c>
      <c r="P85" s="134">
        <v>5086.9517703399042</v>
      </c>
      <c r="Q85" s="134">
        <v>15476.290551423623</v>
      </c>
      <c r="R85" s="134">
        <v>7466.0817549542971</v>
      </c>
      <c r="S85" s="143">
        <f t="shared" si="33"/>
        <v>6817561.66379306</v>
      </c>
      <c r="T85" s="41"/>
    </row>
    <row r="86" spans="1:20">
      <c r="A86" s="101"/>
      <c r="B86" s="102" t="s">
        <v>145</v>
      </c>
      <c r="C86" s="103"/>
      <c r="D86" s="92" t="s">
        <v>146</v>
      </c>
      <c r="E86" s="134">
        <v>95.591542271999998</v>
      </c>
      <c r="F86" s="134">
        <v>0</v>
      </c>
      <c r="G86" s="134">
        <v>2299949.6524999999</v>
      </c>
      <c r="H86" s="134">
        <v>9841.9997300400009</v>
      </c>
      <c r="I86" s="134">
        <v>5747.4898647199998</v>
      </c>
      <c r="J86" s="134">
        <v>0</v>
      </c>
      <c r="K86" s="134">
        <v>0</v>
      </c>
      <c r="L86" s="134">
        <v>0</v>
      </c>
      <c r="M86" s="134">
        <v>0</v>
      </c>
      <c r="N86" s="162">
        <v>0</v>
      </c>
      <c r="O86" s="134">
        <v>0</v>
      </c>
      <c r="P86" s="134">
        <v>9432.8282570767278</v>
      </c>
      <c r="Q86" s="134">
        <v>28575.476100538493</v>
      </c>
      <c r="R86" s="134">
        <v>16070.374667488315</v>
      </c>
      <c r="S86" s="143">
        <f t="shared" si="33"/>
        <v>2369713.4126621354</v>
      </c>
      <c r="T86" s="41"/>
    </row>
    <row r="87" spans="1:20" ht="24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97910.992068999985</v>
      </c>
      <c r="H87" s="134">
        <v>78.793302060000016</v>
      </c>
      <c r="I87" s="134">
        <v>34.623432919999999</v>
      </c>
      <c r="J87" s="134">
        <v>0</v>
      </c>
      <c r="K87" s="134">
        <v>0</v>
      </c>
      <c r="L87" s="134">
        <v>0</v>
      </c>
      <c r="M87" s="134">
        <v>0</v>
      </c>
      <c r="N87" s="162">
        <v>0</v>
      </c>
      <c r="O87" s="134">
        <v>0</v>
      </c>
      <c r="P87" s="134">
        <v>460.65952360455412</v>
      </c>
      <c r="Q87" s="134">
        <v>1395.5764076489322</v>
      </c>
      <c r="R87" s="134">
        <v>783.5848083001307</v>
      </c>
      <c r="S87" s="143">
        <f t="shared" si="33"/>
        <v>100664.2295435336</v>
      </c>
      <c r="T87" s="41"/>
    </row>
    <row r="88" spans="1:20" ht="24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15821923.0635</v>
      </c>
      <c r="H88" s="134">
        <v>9.5507032800000005</v>
      </c>
      <c r="I88" s="134">
        <v>3.4623432919999999</v>
      </c>
      <c r="J88" s="134">
        <v>0</v>
      </c>
      <c r="K88" s="134">
        <v>0</v>
      </c>
      <c r="L88" s="134">
        <v>0</v>
      </c>
      <c r="M88" s="134">
        <v>0</v>
      </c>
      <c r="N88" s="162">
        <v>0</v>
      </c>
      <c r="O88" s="134">
        <v>0</v>
      </c>
      <c r="P88" s="134">
        <v>70.861963643849322</v>
      </c>
      <c r="Q88" s="134">
        <v>215.13138260550539</v>
      </c>
      <c r="R88" s="134">
        <v>133.87159694197891</v>
      </c>
      <c r="S88" s="143">
        <f t="shared" si="33"/>
        <v>15822355.941489764</v>
      </c>
      <c r="T88" s="41"/>
    </row>
    <row r="89" spans="1:20" ht="24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102361.49170849999</v>
      </c>
      <c r="H89" s="134">
        <v>3.5815137300000002</v>
      </c>
      <c r="I89" s="134">
        <v>9.0020925592000012</v>
      </c>
      <c r="J89" s="134">
        <v>0</v>
      </c>
      <c r="K89" s="134">
        <v>0</v>
      </c>
      <c r="L89" s="134">
        <v>0</v>
      </c>
      <c r="M89" s="134">
        <v>0</v>
      </c>
      <c r="N89" s="162">
        <v>0</v>
      </c>
      <c r="O89" s="134">
        <v>0</v>
      </c>
      <c r="P89" s="134">
        <v>225.70971010497726</v>
      </c>
      <c r="Q89" s="134">
        <v>683.88963005153994</v>
      </c>
      <c r="R89" s="134">
        <v>383.91019010207594</v>
      </c>
      <c r="S89" s="143">
        <f t="shared" si="33"/>
        <v>103667.58484504776</v>
      </c>
      <c r="T89" s="41"/>
    </row>
    <row r="90" spans="1:20" ht="20.100000000000001" customHeight="1">
      <c r="A90" s="93" t="s">
        <v>153</v>
      </c>
      <c r="B90" s="96"/>
      <c r="C90" s="96"/>
      <c r="D90" s="44" t="s">
        <v>206</v>
      </c>
      <c r="E90" s="141">
        <f>SUM(E91,E92,E93,E94,E95,E96)</f>
        <v>325107.16498108883</v>
      </c>
      <c r="F90" s="141">
        <f t="shared" ref="F90:R90" si="42">SUM(F91,F92,F93,F94,F95,F96)</f>
        <v>10353.732551200001</v>
      </c>
      <c r="G90" s="141">
        <f t="shared" si="42"/>
        <v>30553849.193264</v>
      </c>
      <c r="H90" s="141">
        <f t="shared" si="42"/>
        <v>1060706.5820558043</v>
      </c>
      <c r="I90" s="141">
        <f t="shared" si="42"/>
        <v>766355.06425128004</v>
      </c>
      <c r="J90" s="141">
        <f t="shared" si="42"/>
        <v>4642884.9495984372</v>
      </c>
      <c r="K90" s="141">
        <f t="shared" si="42"/>
        <v>0</v>
      </c>
      <c r="L90" s="141">
        <f t="shared" si="42"/>
        <v>425251.71631384618</v>
      </c>
      <c r="M90" s="141">
        <f t="shared" si="42"/>
        <v>20905.870267079204</v>
      </c>
      <c r="N90" s="150">
        <f t="shared" ref="N90" si="43">SUM(N91,N92,N93,N94,N95,N96)</f>
        <v>0</v>
      </c>
      <c r="O90" s="141">
        <f t="shared" si="42"/>
        <v>150171.09466816188</v>
      </c>
      <c r="P90" s="141">
        <f t="shared" si="42"/>
        <v>72462.252727339655</v>
      </c>
      <c r="Q90" s="141">
        <f t="shared" si="42"/>
        <v>233542.4480256931</v>
      </c>
      <c r="R90" s="141">
        <f t="shared" si="42"/>
        <v>126464.93195263915</v>
      </c>
      <c r="S90" s="144">
        <f t="shared" si="33"/>
        <v>38388055.000656575</v>
      </c>
      <c r="T90" s="41"/>
    </row>
    <row r="91" spans="1:20">
      <c r="A91" s="104"/>
      <c r="B91" s="102" t="s">
        <v>154</v>
      </c>
      <c r="C91" s="103"/>
      <c r="D91" s="92" t="s">
        <v>156</v>
      </c>
      <c r="E91" s="134">
        <v>11948.942784000001</v>
      </c>
      <c r="F91" s="134">
        <v>9687.9935100000002</v>
      </c>
      <c r="G91" s="134">
        <v>6073397.8690000009</v>
      </c>
      <c r="H91" s="134">
        <v>18838.762219800003</v>
      </c>
      <c r="I91" s="134">
        <v>451489.56527680001</v>
      </c>
      <c r="J91" s="134">
        <v>3442683.3980015623</v>
      </c>
      <c r="K91" s="134">
        <v>0</v>
      </c>
      <c r="L91" s="134">
        <v>344251.38939692307</v>
      </c>
      <c r="M91" s="134">
        <v>20905.870267079204</v>
      </c>
      <c r="N91" s="162">
        <v>0</v>
      </c>
      <c r="O91" s="134">
        <v>133349.86986650911</v>
      </c>
      <c r="P91" s="134">
        <v>26758.800939724395</v>
      </c>
      <c r="Q91" s="134">
        <v>95233.473590038426</v>
      </c>
      <c r="R91" s="134">
        <v>47849.12978972459</v>
      </c>
      <c r="S91" s="143">
        <f t="shared" si="33"/>
        <v>10676395.064642159</v>
      </c>
      <c r="T91" s="41"/>
    </row>
    <row r="92" spans="1:20">
      <c r="A92" s="104"/>
      <c r="B92" s="102" t="s">
        <v>155</v>
      </c>
      <c r="C92" s="103"/>
      <c r="D92" s="92" t="s">
        <v>158</v>
      </c>
      <c r="E92" s="134">
        <v>8304.5152348800002</v>
      </c>
      <c r="F92" s="134">
        <v>407.3925476</v>
      </c>
      <c r="G92" s="134">
        <v>3219929.5134999994</v>
      </c>
      <c r="H92" s="134">
        <v>93835.659726000013</v>
      </c>
      <c r="I92" s="134">
        <v>304616.96283016005</v>
      </c>
      <c r="J92" s="134">
        <v>0</v>
      </c>
      <c r="K92" s="134">
        <v>0</v>
      </c>
      <c r="L92" s="134">
        <v>0</v>
      </c>
      <c r="M92" s="134">
        <v>0</v>
      </c>
      <c r="N92" s="162">
        <v>0</v>
      </c>
      <c r="O92" s="134">
        <v>14598.945527918875</v>
      </c>
      <c r="P92" s="134">
        <v>9197.4137512866928</v>
      </c>
      <c r="Q92" s="134">
        <v>27693.907160607399</v>
      </c>
      <c r="R92" s="134">
        <v>15585.776727820394</v>
      </c>
      <c r="S92" s="143">
        <f t="shared" si="33"/>
        <v>3694170.0870062732</v>
      </c>
      <c r="T92" s="41"/>
    </row>
    <row r="93" spans="1:20" ht="24">
      <c r="A93" s="104"/>
      <c r="B93" s="102" t="s">
        <v>157</v>
      </c>
      <c r="C93" s="103"/>
      <c r="D93" s="92" t="s">
        <v>160</v>
      </c>
      <c r="E93" s="134">
        <v>23997.630081281273</v>
      </c>
      <c r="F93" s="134">
        <v>0</v>
      </c>
      <c r="G93" s="134">
        <v>40054.496755499997</v>
      </c>
      <c r="H93" s="134">
        <v>12559.174813200001</v>
      </c>
      <c r="I93" s="134">
        <v>900.20925592000003</v>
      </c>
      <c r="J93" s="134">
        <v>0</v>
      </c>
      <c r="K93" s="134">
        <v>0</v>
      </c>
      <c r="L93" s="134">
        <v>0</v>
      </c>
      <c r="M93" s="134">
        <v>0</v>
      </c>
      <c r="N93" s="162">
        <v>0</v>
      </c>
      <c r="O93" s="134">
        <v>0</v>
      </c>
      <c r="P93" s="134">
        <v>2681.424179267794</v>
      </c>
      <c r="Q93" s="134">
        <v>8122.7521151570782</v>
      </c>
      <c r="R93" s="134">
        <v>4558.7016776372102</v>
      </c>
      <c r="S93" s="143">
        <f t="shared" si="33"/>
        <v>92874.388877963356</v>
      </c>
      <c r="T93" s="41"/>
    </row>
    <row r="94" spans="1:20">
      <c r="A94" s="104"/>
      <c r="B94" s="102" t="s">
        <v>159</v>
      </c>
      <c r="C94" s="103"/>
      <c r="D94" s="92" t="s">
        <v>162</v>
      </c>
      <c r="E94" s="134">
        <v>15545.062172797085</v>
      </c>
      <c r="F94" s="134">
        <v>0</v>
      </c>
      <c r="G94" s="134">
        <v>19337905.966500003</v>
      </c>
      <c r="H94" s="134">
        <v>183564.51704160002</v>
      </c>
      <c r="I94" s="134">
        <v>4778.0337429600004</v>
      </c>
      <c r="J94" s="134">
        <v>0</v>
      </c>
      <c r="K94" s="134">
        <v>0</v>
      </c>
      <c r="L94" s="134">
        <v>0</v>
      </c>
      <c r="M94" s="134">
        <v>0</v>
      </c>
      <c r="N94" s="162">
        <v>0</v>
      </c>
      <c r="O94" s="134">
        <v>2222.2792737339055</v>
      </c>
      <c r="P94" s="134">
        <v>21909.804266622847</v>
      </c>
      <c r="Q94" s="134">
        <v>66396.782454670989</v>
      </c>
      <c r="R94" s="134">
        <v>38187.40552196448</v>
      </c>
      <c r="S94" s="143">
        <f t="shared" si="33"/>
        <v>19670509.850974351</v>
      </c>
      <c r="T94" s="41"/>
    </row>
    <row r="95" spans="1:20" ht="24">
      <c r="A95" s="104"/>
      <c r="B95" s="102" t="s">
        <v>161</v>
      </c>
      <c r="C95" s="103"/>
      <c r="D95" s="92" t="s">
        <v>164</v>
      </c>
      <c r="E95" s="134">
        <v>258141.6490377305</v>
      </c>
      <c r="F95" s="134">
        <v>258.34649359999997</v>
      </c>
      <c r="G95" s="134">
        <v>1789100.8550789999</v>
      </c>
      <c r="H95" s="134">
        <v>751810.33477900224</v>
      </c>
      <c r="I95" s="134">
        <v>2977.6152311200003</v>
      </c>
      <c r="J95" s="134">
        <v>1200201.5515968748</v>
      </c>
      <c r="K95" s="134">
        <v>0</v>
      </c>
      <c r="L95" s="134">
        <v>81000.326916923077</v>
      </c>
      <c r="M95" s="134">
        <v>0</v>
      </c>
      <c r="N95" s="162">
        <v>0</v>
      </c>
      <c r="O95" s="134">
        <v>0</v>
      </c>
      <c r="P95" s="134">
        <v>11242.793915399625</v>
      </c>
      <c r="Q95" s="134">
        <v>34059.823899779905</v>
      </c>
      <c r="R95" s="134">
        <v>19141.460858183898</v>
      </c>
      <c r="S95" s="143">
        <f t="shared" si="33"/>
        <v>4147934.7578076143</v>
      </c>
      <c r="T95" s="41"/>
    </row>
    <row r="96" spans="1:20" ht="24">
      <c r="A96" s="104"/>
      <c r="B96" s="102" t="s">
        <v>163</v>
      </c>
      <c r="C96" s="103"/>
      <c r="D96" s="92" t="s">
        <v>165</v>
      </c>
      <c r="E96" s="134">
        <v>7169.3656704000005</v>
      </c>
      <c r="F96" s="134">
        <v>0</v>
      </c>
      <c r="G96" s="134">
        <v>93460.492429499995</v>
      </c>
      <c r="H96" s="134">
        <v>98.133476201999997</v>
      </c>
      <c r="I96" s="134">
        <v>1592.6779143200001</v>
      </c>
      <c r="J96" s="134">
        <v>0</v>
      </c>
      <c r="K96" s="134">
        <v>0</v>
      </c>
      <c r="L96" s="134">
        <v>0</v>
      </c>
      <c r="M96" s="134">
        <v>0</v>
      </c>
      <c r="N96" s="162">
        <v>0</v>
      </c>
      <c r="O96" s="134">
        <v>0</v>
      </c>
      <c r="P96" s="134">
        <v>672.01567503830859</v>
      </c>
      <c r="Q96" s="134">
        <v>2035.708805439298</v>
      </c>
      <c r="R96" s="134">
        <v>1142.4573773085929</v>
      </c>
      <c r="S96" s="143">
        <f t="shared" si="33"/>
        <v>106170.85134820818</v>
      </c>
      <c r="T96" s="41"/>
    </row>
    <row r="97" spans="1:20" ht="20.100000000000001" customHeight="1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549514.57999999996</v>
      </c>
      <c r="H97" s="134">
        <v>5730.4219680000006</v>
      </c>
      <c r="I97" s="134">
        <v>1461.8013378824</v>
      </c>
      <c r="J97" s="134">
        <v>0</v>
      </c>
      <c r="K97" s="134">
        <v>0</v>
      </c>
      <c r="L97" s="134">
        <v>0</v>
      </c>
      <c r="M97" s="134">
        <v>0</v>
      </c>
      <c r="N97" s="162">
        <v>0</v>
      </c>
      <c r="O97" s="134">
        <v>0</v>
      </c>
      <c r="P97" s="134">
        <v>500.04210020872148</v>
      </c>
      <c r="Q97" s="134">
        <v>1514.8780408959628</v>
      </c>
      <c r="R97" s="134">
        <v>850.35179788310052</v>
      </c>
      <c r="S97" s="143">
        <f t="shared" si="33"/>
        <v>559572.07524487004</v>
      </c>
      <c r="T97" s="41"/>
    </row>
    <row r="98" spans="1:20" ht="20.100000000000001" customHeight="1">
      <c r="A98" s="94" t="s">
        <v>167</v>
      </c>
      <c r="B98" s="106"/>
      <c r="C98" s="106"/>
      <c r="D98" s="44" t="s">
        <v>35</v>
      </c>
      <c r="E98" s="134">
        <v>35965.812305939624</v>
      </c>
      <c r="F98" s="134">
        <v>7054.8465560000004</v>
      </c>
      <c r="G98" s="134">
        <v>235876.48089349995</v>
      </c>
      <c r="H98" s="134">
        <v>584986.20200661058</v>
      </c>
      <c r="I98" s="134">
        <v>82403.770349600003</v>
      </c>
      <c r="J98" s="134">
        <v>1516044.0651749999</v>
      </c>
      <c r="K98" s="134">
        <v>0</v>
      </c>
      <c r="L98" s="134">
        <v>40500.163458461539</v>
      </c>
      <c r="M98" s="134">
        <v>0</v>
      </c>
      <c r="N98" s="162">
        <v>0</v>
      </c>
      <c r="O98" s="134">
        <v>12558.277313329549</v>
      </c>
      <c r="P98" s="134">
        <v>8576.0381093459146</v>
      </c>
      <c r="Q98" s="134">
        <v>26037.392683671907</v>
      </c>
      <c r="R98" s="134">
        <v>14600.001147523766</v>
      </c>
      <c r="S98" s="143">
        <f t="shared" si="33"/>
        <v>2564603.0499989828</v>
      </c>
      <c r="T98" s="41"/>
    </row>
    <row r="99" spans="1:20" s="39" customFormat="1" ht="22.5" customHeight="1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94266462.596402064</v>
      </c>
      <c r="F99" s="137">
        <f t="shared" ref="F99:R99" si="44">SUM(F29,F46,F47,F48,F49,F55,F61,F75,F84,F90,F97,F98)</f>
        <v>448931.68284980004</v>
      </c>
      <c r="G99" s="137">
        <f t="shared" si="44"/>
        <v>273541566.63465613</v>
      </c>
      <c r="H99" s="137">
        <f t="shared" si="44"/>
        <v>8940828.5606612321</v>
      </c>
      <c r="I99" s="137">
        <f t="shared" si="44"/>
        <v>24553379.879913941</v>
      </c>
      <c r="J99" s="137">
        <f t="shared" si="44"/>
        <v>67331307.044584677</v>
      </c>
      <c r="K99" s="137">
        <f t="shared" si="44"/>
        <v>321021.68133272446</v>
      </c>
      <c r="L99" s="137">
        <f t="shared" si="44"/>
        <v>7549230.4686572319</v>
      </c>
      <c r="M99" s="137">
        <f t="shared" si="44"/>
        <v>7108627.248088995</v>
      </c>
      <c r="N99" s="148">
        <f t="shared" ref="N99" si="45">SUM(N29,N46,N47,N48,N49,N55,N61,N75,N84,N90,N97,N98)</f>
        <v>0</v>
      </c>
      <c r="O99" s="137">
        <f t="shared" si="44"/>
        <v>12620386.787206953</v>
      </c>
      <c r="P99" s="137">
        <f t="shared" si="44"/>
        <v>1050801.9259440105</v>
      </c>
      <c r="Q99" s="137">
        <f t="shared" si="44"/>
        <v>3595979.3424588987</v>
      </c>
      <c r="R99" s="137">
        <f t="shared" si="44"/>
        <v>2017531.0005700772</v>
      </c>
      <c r="S99" s="137">
        <f t="shared" si="33"/>
        <v>503346054.8533268</v>
      </c>
      <c r="T99" s="108"/>
    </row>
    <row r="100" spans="1:20" ht="20.100000000000001" customHeight="1">
      <c r="A100" s="163" t="s">
        <v>32</v>
      </c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41"/>
    </row>
    <row r="101" spans="1:20" ht="20.100000000000001" customHeight="1">
      <c r="A101" s="93" t="s">
        <v>168</v>
      </c>
      <c r="B101" s="96"/>
      <c r="C101" s="96"/>
      <c r="D101" s="44" t="s">
        <v>16</v>
      </c>
      <c r="E101" s="141">
        <f>SUM(E102,E105)</f>
        <v>455971.65663743997</v>
      </c>
      <c r="F101" s="141">
        <f t="shared" ref="F101:R101" si="46">SUM(F102,F105)</f>
        <v>76167.501795799995</v>
      </c>
      <c r="G101" s="141">
        <f t="shared" si="46"/>
        <v>8384741.3208179995</v>
      </c>
      <c r="H101" s="141">
        <f t="shared" si="46"/>
        <v>861712.20343800017</v>
      </c>
      <c r="I101" s="141">
        <f t="shared" si="46"/>
        <v>3775962.3473893604</v>
      </c>
      <c r="J101" s="141">
        <f t="shared" si="46"/>
        <v>13075880.062134372</v>
      </c>
      <c r="K101" s="141">
        <f t="shared" si="46"/>
        <v>67260.646463639991</v>
      </c>
      <c r="L101" s="141">
        <f t="shared" si="46"/>
        <v>1741507.0287138459</v>
      </c>
      <c r="M101" s="141">
        <f t="shared" si="46"/>
        <v>1515466.5356605719</v>
      </c>
      <c r="N101" s="150">
        <f>SUM(N102,N105)</f>
        <v>0</v>
      </c>
      <c r="O101" s="141">
        <f t="shared" si="46"/>
        <v>3497847.6880788025</v>
      </c>
      <c r="P101" s="141">
        <f t="shared" si="46"/>
        <v>126035.35158854269</v>
      </c>
      <c r="Q101" s="141">
        <f t="shared" si="46"/>
        <v>342362.70518204354</v>
      </c>
      <c r="R101" s="141">
        <f t="shared" si="46"/>
        <v>180308.59077199997</v>
      </c>
      <c r="S101" s="144">
        <f t="shared" ref="S101:S119" si="47">SUM(E101:R101)</f>
        <v>34101223.638672426</v>
      </c>
      <c r="T101" s="41"/>
    </row>
    <row r="102" spans="1:20" ht="27.75" customHeight="1">
      <c r="A102" s="101"/>
      <c r="B102" s="102" t="s">
        <v>169</v>
      </c>
      <c r="C102" s="103"/>
      <c r="D102" s="92" t="s">
        <v>170</v>
      </c>
      <c r="E102" s="142">
        <f>SUM(E103:E104)</f>
        <v>454059.82579199999</v>
      </c>
      <c r="F102" s="142">
        <f t="shared" ref="F102:R102" si="48">SUM(F103:F104)</f>
        <v>75819.727669799991</v>
      </c>
      <c r="G102" s="142">
        <f t="shared" si="48"/>
        <v>7263215.4116639998</v>
      </c>
      <c r="H102" s="142">
        <f t="shared" si="48"/>
        <v>811571.0112180002</v>
      </c>
      <c r="I102" s="142">
        <f t="shared" si="48"/>
        <v>3206753.1101845605</v>
      </c>
      <c r="J102" s="142">
        <f t="shared" si="48"/>
        <v>13075880.062134372</v>
      </c>
      <c r="K102" s="142">
        <f t="shared" si="48"/>
        <v>43189.627438124997</v>
      </c>
      <c r="L102" s="142">
        <f t="shared" si="48"/>
        <v>1741507.0287138459</v>
      </c>
      <c r="M102" s="142">
        <f t="shared" si="48"/>
        <v>1515466.5356605719</v>
      </c>
      <c r="N102" s="151">
        <f>SUM(N103:N104)</f>
        <v>0</v>
      </c>
      <c r="O102" s="142">
        <f t="shared" si="48"/>
        <v>2744546.4254000001</v>
      </c>
      <c r="P102" s="142">
        <f t="shared" si="48"/>
        <v>96239.90316071111</v>
      </c>
      <c r="Q102" s="142">
        <f t="shared" si="48"/>
        <v>268258.18641743594</v>
      </c>
      <c r="R102" s="142">
        <f t="shared" si="48"/>
        <v>149513.31165499997</v>
      </c>
      <c r="S102" s="144">
        <f t="shared" si="47"/>
        <v>31446020.167108417</v>
      </c>
      <c r="T102" s="41"/>
    </row>
    <row r="103" spans="1:20">
      <c r="A103" s="105"/>
      <c r="B103" s="102"/>
      <c r="C103" s="103" t="s">
        <v>228</v>
      </c>
      <c r="D103" s="131" t="s">
        <v>230</v>
      </c>
      <c r="E103" s="134">
        <v>143387.31340799999</v>
      </c>
      <c r="F103" s="134">
        <v>32795.100081799996</v>
      </c>
      <c r="G103" s="134">
        <v>5380654.0641554995</v>
      </c>
      <c r="H103" s="134">
        <v>542002.4111400001</v>
      </c>
      <c r="I103" s="134">
        <v>2271297.1995520005</v>
      </c>
      <c r="J103" s="134">
        <v>6537940.031067186</v>
      </c>
      <c r="K103" s="134">
        <v>17275.850975249999</v>
      </c>
      <c r="L103" s="134">
        <v>870753.51435692294</v>
      </c>
      <c r="M103" s="134">
        <v>678186.4314640495</v>
      </c>
      <c r="N103" s="162">
        <v>0</v>
      </c>
      <c r="O103" s="134">
        <v>1583392.1684999999</v>
      </c>
      <c r="P103" s="134">
        <v>71316.88219540834</v>
      </c>
      <c r="Q103" s="134">
        <v>224667.73550288047</v>
      </c>
      <c r="R103" s="134">
        <v>127644.20039799999</v>
      </c>
      <c r="S103" s="137">
        <f t="shared" si="47"/>
        <v>18481312.902797002</v>
      </c>
      <c r="T103" s="41"/>
    </row>
    <row r="104" spans="1:20">
      <c r="A104" s="105"/>
      <c r="B104" s="102"/>
      <c r="C104" s="103" t="s">
        <v>229</v>
      </c>
      <c r="D104" s="131" t="s">
        <v>231</v>
      </c>
      <c r="E104" s="134">
        <v>310672.512384</v>
      </c>
      <c r="F104" s="134">
        <v>43024.627587999996</v>
      </c>
      <c r="G104" s="134">
        <v>1882561.3475084999</v>
      </c>
      <c r="H104" s="134">
        <v>269568.60007800005</v>
      </c>
      <c r="I104" s="134">
        <v>935455.91063256003</v>
      </c>
      <c r="J104" s="134">
        <v>6537940.031067186</v>
      </c>
      <c r="K104" s="134">
        <v>25913.776462874997</v>
      </c>
      <c r="L104" s="134">
        <v>870753.51435692294</v>
      </c>
      <c r="M104" s="134">
        <v>837280.10419652227</v>
      </c>
      <c r="N104" s="162">
        <v>0</v>
      </c>
      <c r="O104" s="134">
        <v>1161154.2568999999</v>
      </c>
      <c r="P104" s="134">
        <v>24923.02096530277</v>
      </c>
      <c r="Q104" s="134">
        <v>43590.450914555455</v>
      </c>
      <c r="R104" s="134">
        <v>21869.111256999997</v>
      </c>
      <c r="S104" s="137">
        <f t="shared" si="47"/>
        <v>12964707.264311424</v>
      </c>
      <c r="T104" s="41"/>
    </row>
    <row r="105" spans="1:20" ht="24">
      <c r="A105" s="105"/>
      <c r="B105" s="102" t="s">
        <v>171</v>
      </c>
      <c r="C105" s="103"/>
      <c r="D105" s="92" t="s">
        <v>232</v>
      </c>
      <c r="E105" s="134">
        <v>1911.8308454400001</v>
      </c>
      <c r="F105" s="134">
        <v>347.77412599999997</v>
      </c>
      <c r="G105" s="134">
        <v>1121525.9091539998</v>
      </c>
      <c r="H105" s="134">
        <v>50141.192220000004</v>
      </c>
      <c r="I105" s="134">
        <v>569209.23720480001</v>
      </c>
      <c r="J105" s="134">
        <v>0</v>
      </c>
      <c r="K105" s="134">
        <v>24071.019025514997</v>
      </c>
      <c r="L105" s="134">
        <v>0</v>
      </c>
      <c r="M105" s="134">
        <v>0</v>
      </c>
      <c r="N105" s="162">
        <v>0</v>
      </c>
      <c r="O105" s="134">
        <v>753301.26267880248</v>
      </c>
      <c r="P105" s="134">
        <v>29795.448427831576</v>
      </c>
      <c r="Q105" s="134">
        <v>74104.518764607594</v>
      </c>
      <c r="R105" s="134">
        <v>30795.279116999998</v>
      </c>
      <c r="S105" s="137">
        <f t="shared" si="47"/>
        <v>2655203.4715639963</v>
      </c>
      <c r="T105" s="41"/>
    </row>
    <row r="106" spans="1:20" ht="20.100000000000001" customHeight="1">
      <c r="A106" s="93" t="s">
        <v>172</v>
      </c>
      <c r="B106" s="96"/>
      <c r="C106" s="96"/>
      <c r="D106" s="44" t="s">
        <v>17</v>
      </c>
      <c r="E106" s="141">
        <f>SUM(E107,E108,E109,E110,E111)</f>
        <v>16525147.719860114</v>
      </c>
      <c r="F106" s="141">
        <f t="shared" ref="F106:R106" si="49">SUM(F107,F108,F109,F110,F111)</f>
        <v>345935.90330163634</v>
      </c>
      <c r="G106" s="141">
        <f t="shared" si="49"/>
        <v>156715070.02863497</v>
      </c>
      <c r="H106" s="141">
        <f t="shared" si="49"/>
        <v>10652390.835648183</v>
      </c>
      <c r="I106" s="141">
        <f t="shared" si="49"/>
        <v>35430401.9635351</v>
      </c>
      <c r="J106" s="141">
        <f t="shared" si="49"/>
        <v>90737068.952475324</v>
      </c>
      <c r="K106" s="141">
        <f t="shared" si="49"/>
        <v>584693.59912971547</v>
      </c>
      <c r="L106" s="141">
        <f t="shared" si="49"/>
        <v>7441905.0354923084</v>
      </c>
      <c r="M106" s="141">
        <f t="shared" si="49"/>
        <v>1791210.7833092939</v>
      </c>
      <c r="N106" s="150">
        <f>SUM(N107,N108,N109,N110,N111)</f>
        <v>0</v>
      </c>
      <c r="O106" s="141">
        <f t="shared" si="49"/>
        <v>3589022.2486</v>
      </c>
      <c r="P106" s="141">
        <f t="shared" si="49"/>
        <v>1257190.0829375486</v>
      </c>
      <c r="Q106" s="141">
        <f t="shared" si="49"/>
        <v>3367359.8589313286</v>
      </c>
      <c r="R106" s="141">
        <f t="shared" si="49"/>
        <v>1920226.463526896</v>
      </c>
      <c r="S106" s="144">
        <f t="shared" si="47"/>
        <v>330357623.47538239</v>
      </c>
      <c r="T106" s="41"/>
    </row>
    <row r="107" spans="1:20">
      <c r="A107" s="105"/>
      <c r="B107" s="102" t="s">
        <v>173</v>
      </c>
      <c r="C107" s="103"/>
      <c r="D107" s="92" t="s">
        <v>193</v>
      </c>
      <c r="E107" s="134">
        <v>838469.02277261554</v>
      </c>
      <c r="F107" s="134">
        <v>8942.7632399999984</v>
      </c>
      <c r="G107" s="134">
        <v>21006358.298439994</v>
      </c>
      <c r="H107" s="134">
        <v>501411.92220000009</v>
      </c>
      <c r="I107" s="134">
        <v>2256755.3577256002</v>
      </c>
      <c r="J107" s="134">
        <v>8174320.0939154522</v>
      </c>
      <c r="K107" s="134">
        <v>156058.52047642501</v>
      </c>
      <c r="L107" s="134">
        <v>1435325.7929678771</v>
      </c>
      <c r="M107" s="134">
        <v>0</v>
      </c>
      <c r="N107" s="162">
        <v>0</v>
      </c>
      <c r="O107" s="134">
        <v>527797.38949999993</v>
      </c>
      <c r="P107" s="134">
        <v>53843.170562360952</v>
      </c>
      <c r="Q107" s="134">
        <v>234267.22859474216</v>
      </c>
      <c r="R107" s="134">
        <v>116932.798966</v>
      </c>
      <c r="S107" s="137">
        <f t="shared" si="47"/>
        <v>35310482.359361067</v>
      </c>
      <c r="T107" s="41"/>
    </row>
    <row r="108" spans="1:20">
      <c r="A108" s="105"/>
      <c r="B108" s="102" t="s">
        <v>174</v>
      </c>
      <c r="C108" s="103"/>
      <c r="D108" s="92" t="s">
        <v>194</v>
      </c>
      <c r="E108" s="134">
        <v>740834.45260800002</v>
      </c>
      <c r="F108" s="134">
        <v>12420.504500000001</v>
      </c>
      <c r="G108" s="134">
        <v>5874659.5241399994</v>
      </c>
      <c r="H108" s="134">
        <v>291296.45004000008</v>
      </c>
      <c r="I108" s="134">
        <v>443179.94137600006</v>
      </c>
      <c r="J108" s="134">
        <v>8174320.0939154522</v>
      </c>
      <c r="K108" s="134">
        <v>134175.77590777501</v>
      </c>
      <c r="L108" s="134">
        <v>1435325.7929678771</v>
      </c>
      <c r="M108" s="134">
        <v>0</v>
      </c>
      <c r="N108" s="162">
        <v>0</v>
      </c>
      <c r="O108" s="134">
        <v>633356.86739999987</v>
      </c>
      <c r="P108" s="134">
        <v>34699.303504967909</v>
      </c>
      <c r="Q108" s="134">
        <v>73258.683644104953</v>
      </c>
      <c r="R108" s="134">
        <v>38248.629280099995</v>
      </c>
      <c r="S108" s="137">
        <f t="shared" si="47"/>
        <v>17885776.019284278</v>
      </c>
      <c r="T108" s="41"/>
    </row>
    <row r="109" spans="1:20">
      <c r="A109" s="105"/>
      <c r="B109" s="102" t="s">
        <v>176</v>
      </c>
      <c r="C109" s="103"/>
      <c r="D109" s="92" t="s">
        <v>175</v>
      </c>
      <c r="E109" s="134">
        <v>14945844.244479498</v>
      </c>
      <c r="F109" s="134">
        <v>324572.63556163636</v>
      </c>
      <c r="G109" s="134">
        <v>129834052.20605497</v>
      </c>
      <c r="H109" s="134">
        <v>9859682.4634081833</v>
      </c>
      <c r="I109" s="134">
        <v>32730466.664433498</v>
      </c>
      <c r="J109" s="134">
        <v>74388428.764644414</v>
      </c>
      <c r="K109" s="134">
        <v>294459.30274551548</v>
      </c>
      <c r="L109" s="134">
        <v>4571253.4495565537</v>
      </c>
      <c r="M109" s="134">
        <v>1791210.7833092939</v>
      </c>
      <c r="N109" s="162">
        <v>0</v>
      </c>
      <c r="O109" s="134">
        <v>2427867.9917000001</v>
      </c>
      <c r="P109" s="134">
        <v>1168647.6088702197</v>
      </c>
      <c r="Q109" s="134">
        <v>3059833.9466924816</v>
      </c>
      <c r="R109" s="134">
        <v>1765045.035280796</v>
      </c>
      <c r="S109" s="137">
        <f t="shared" si="47"/>
        <v>277161365.09673709</v>
      </c>
      <c r="T109" s="41"/>
    </row>
    <row r="110" spans="1:20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62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62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00000000000001" customHeight="1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867847.42970249976</v>
      </c>
      <c r="H112" s="134">
        <v>5730.4219680000006</v>
      </c>
      <c r="I112" s="134">
        <v>692.46865840000009</v>
      </c>
      <c r="J112" s="134">
        <v>0</v>
      </c>
      <c r="K112" s="134">
        <v>0</v>
      </c>
      <c r="L112" s="134">
        <v>131625.53123999998</v>
      </c>
      <c r="M112" s="134">
        <v>0</v>
      </c>
      <c r="N112" s="162">
        <v>0</v>
      </c>
      <c r="O112" s="134">
        <v>0</v>
      </c>
      <c r="P112" s="134">
        <v>6586.1303962905449</v>
      </c>
      <c r="Q112" s="134">
        <v>27903.016639799949</v>
      </c>
      <c r="R112" s="134">
        <v>11198.307863943644</v>
      </c>
      <c r="S112" s="137">
        <f t="shared" si="47"/>
        <v>1051583.3064689341</v>
      </c>
      <c r="T112" s="41"/>
    </row>
    <row r="113" spans="1:20" ht="20.100000000000001" customHeight="1">
      <c r="A113" s="94" t="s">
        <v>180</v>
      </c>
      <c r="B113" s="106"/>
      <c r="C113" s="106"/>
      <c r="D113" s="44" t="s">
        <v>19</v>
      </c>
      <c r="E113" s="134">
        <v>3584.6828352000002</v>
      </c>
      <c r="F113" s="134">
        <v>0</v>
      </c>
      <c r="G113" s="134">
        <v>3872557.7563145291</v>
      </c>
      <c r="H113" s="134">
        <v>241795.15493976002</v>
      </c>
      <c r="I113" s="134">
        <v>145418.41826400001</v>
      </c>
      <c r="J113" s="134">
        <v>5211401.4740390619</v>
      </c>
      <c r="K113" s="134">
        <v>29368.946657924997</v>
      </c>
      <c r="L113" s="134">
        <v>0</v>
      </c>
      <c r="M113" s="134">
        <v>0</v>
      </c>
      <c r="N113" s="162">
        <v>0</v>
      </c>
      <c r="O113" s="134">
        <v>230516.47962722578</v>
      </c>
      <c r="P113" s="134">
        <v>34054.661612482967</v>
      </c>
      <c r="Q113" s="134">
        <v>86057.106592719458</v>
      </c>
      <c r="R113" s="134">
        <v>48612.607779893122</v>
      </c>
      <c r="S113" s="137">
        <f t="shared" si="47"/>
        <v>9903367.2886627987</v>
      </c>
      <c r="T113" s="41"/>
    </row>
    <row r="114" spans="1:20" ht="20.100000000000001" customHeight="1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667574.94592499989</v>
      </c>
      <c r="H114" s="134">
        <v>16713.730740000003</v>
      </c>
      <c r="I114" s="134">
        <v>110794.98534400002</v>
      </c>
      <c r="J114" s="134">
        <v>1200201.5515968748</v>
      </c>
      <c r="K114" s="134">
        <v>0</v>
      </c>
      <c r="L114" s="134">
        <v>0</v>
      </c>
      <c r="M114" s="134">
        <v>0</v>
      </c>
      <c r="N114" s="162">
        <v>0</v>
      </c>
      <c r="O114" s="134">
        <v>0</v>
      </c>
      <c r="P114" s="134">
        <v>1826.5232211619912</v>
      </c>
      <c r="Q114" s="134">
        <v>6349.2446485651899</v>
      </c>
      <c r="R114" s="134">
        <v>2780.0468416169842</v>
      </c>
      <c r="S114" s="137">
        <f t="shared" si="47"/>
        <v>2006241.0283172189</v>
      </c>
      <c r="T114" s="41"/>
    </row>
    <row r="115" spans="1:20" ht="20.100000000000001" customHeight="1">
      <c r="A115" s="94" t="s">
        <v>182</v>
      </c>
      <c r="B115" s="106"/>
      <c r="C115" s="106"/>
      <c r="D115" s="44" t="s">
        <v>233</v>
      </c>
      <c r="E115" s="134">
        <v>828440.62115297606</v>
      </c>
      <c r="F115" s="134">
        <v>13910.965040000001</v>
      </c>
      <c r="G115" s="134">
        <v>698728.44340149988</v>
      </c>
      <c r="H115" s="134">
        <v>45318.661424029815</v>
      </c>
      <c r="I115" s="134">
        <v>498577.43404800002</v>
      </c>
      <c r="J115" s="134">
        <v>2526740.1086249999</v>
      </c>
      <c r="K115" s="134">
        <v>42268.248719445</v>
      </c>
      <c r="L115" s="134">
        <v>81000.326916923077</v>
      </c>
      <c r="M115" s="134">
        <v>0</v>
      </c>
      <c r="N115" s="162">
        <v>0</v>
      </c>
      <c r="O115" s="134">
        <v>7681.9867234037965</v>
      </c>
      <c r="P115" s="134">
        <v>28038.555502312756</v>
      </c>
      <c r="Q115" s="134">
        <v>84942.840987998803</v>
      </c>
      <c r="R115" s="134">
        <v>29858.031491699996</v>
      </c>
      <c r="S115" s="137">
        <f t="shared" si="47"/>
        <v>4885506.2240332896</v>
      </c>
      <c r="T115" s="41"/>
    </row>
    <row r="116" spans="1:20" ht="20.100000000000001" customHeight="1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53405.995673999991</v>
      </c>
      <c r="H116" s="134">
        <v>146125.76018400001</v>
      </c>
      <c r="I116" s="134">
        <v>90020.925592</v>
      </c>
      <c r="J116" s="134">
        <v>0</v>
      </c>
      <c r="K116" s="134">
        <v>0</v>
      </c>
      <c r="L116" s="134">
        <v>0</v>
      </c>
      <c r="M116" s="134">
        <v>0</v>
      </c>
      <c r="N116" s="162">
        <v>0</v>
      </c>
      <c r="O116" s="134">
        <v>5570.7971654037992</v>
      </c>
      <c r="P116" s="134">
        <v>692.65819390362174</v>
      </c>
      <c r="Q116" s="134">
        <v>2063.2031776291146</v>
      </c>
      <c r="R116" s="134">
        <v>1157.7479310668712</v>
      </c>
      <c r="S116" s="137">
        <f t="shared" si="47"/>
        <v>299037.08791800338</v>
      </c>
      <c r="T116" s="41"/>
    </row>
    <row r="117" spans="1:20" ht="14.25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95.507032800000005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62">
        <v>0</v>
      </c>
      <c r="O117" s="134">
        <v>0</v>
      </c>
      <c r="P117" s="134">
        <v>1.3456461254271299</v>
      </c>
      <c r="Q117" s="134">
        <v>3.9900211788304545</v>
      </c>
      <c r="R117" s="134">
        <v>1.8546385995269368</v>
      </c>
      <c r="S117" s="137">
        <f>SUM(E117:R117)</f>
        <v>102.69733870378452</v>
      </c>
      <c r="T117" s="41"/>
    </row>
    <row r="118" spans="1:20" s="39" customFormat="1" ht="22.5" customHeight="1">
      <c r="A118" s="128">
        <v>39999</v>
      </c>
      <c r="B118" s="124"/>
      <c r="C118" s="123"/>
      <c r="D118" s="129" t="s">
        <v>33</v>
      </c>
      <c r="E118" s="137">
        <f>SUM(E101,E106,E112,E113,E114,E115,E116,E117)</f>
        <v>17813144.680485729</v>
      </c>
      <c r="F118" s="137">
        <f t="shared" ref="F118:R118" si="50">SUM(F101,F106,F112,F113,F114,F115,F116,F117)</f>
        <v>436014.37013743632</v>
      </c>
      <c r="G118" s="137">
        <f t="shared" si="50"/>
        <v>171259925.92047048</v>
      </c>
      <c r="H118" s="137">
        <f t="shared" si="50"/>
        <v>11969882.275374772</v>
      </c>
      <c r="I118" s="137">
        <f t="shared" si="50"/>
        <v>40051868.542830862</v>
      </c>
      <c r="J118" s="137">
        <f t="shared" si="50"/>
        <v>112751292.14887063</v>
      </c>
      <c r="K118" s="137">
        <f t="shared" si="50"/>
        <v>723591.4409707255</v>
      </c>
      <c r="L118" s="137">
        <f t="shared" si="50"/>
        <v>9396037.9223630782</v>
      </c>
      <c r="M118" s="137">
        <f t="shared" si="50"/>
        <v>3306677.3189698658</v>
      </c>
      <c r="N118" s="148">
        <f>SUM(N101,N106,N112,N113,N114,N115,N116,N117)</f>
        <v>0</v>
      </c>
      <c r="O118" s="137">
        <f t="shared" si="50"/>
        <v>7330639.2001948357</v>
      </c>
      <c r="P118" s="137">
        <f t="shared" si="50"/>
        <v>1454425.3090983685</v>
      </c>
      <c r="Q118" s="137">
        <f t="shared" si="50"/>
        <v>3917041.9661812633</v>
      </c>
      <c r="R118" s="137">
        <f t="shared" si="50"/>
        <v>2194143.6508457162</v>
      </c>
      <c r="S118" s="137">
        <f t="shared" si="47"/>
        <v>382604684.74679375</v>
      </c>
      <c r="T118" s="108"/>
    </row>
    <row r="119" spans="1:20" s="39" customFormat="1" ht="22.5" customHeight="1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>
      <c r="A120" s="128">
        <v>49999</v>
      </c>
      <c r="B120" s="124"/>
      <c r="C120" s="123"/>
      <c r="D120" s="130" t="s">
        <v>34</v>
      </c>
      <c r="E120" s="145">
        <f>SUM(E27,E99,E118,E119)</f>
        <v>119489427.84000002</v>
      </c>
      <c r="F120" s="145">
        <f t="shared" ref="F120:R120" si="51">SUM(F27,F99,F118,F119)</f>
        <v>993640.35999999987</v>
      </c>
      <c r="G120" s="145">
        <f t="shared" si="51"/>
        <v>445049963.94999987</v>
      </c>
      <c r="H120" s="145">
        <f t="shared" si="51"/>
        <v>23876758.200000003</v>
      </c>
      <c r="I120" s="145">
        <f t="shared" si="51"/>
        <v>69246865.840000004</v>
      </c>
      <c r="J120" s="145">
        <f t="shared" si="51"/>
        <v>198096424.51619995</v>
      </c>
      <c r="K120" s="145">
        <f t="shared" si="51"/>
        <v>1151723.3983499999</v>
      </c>
      <c r="L120" s="145">
        <f t="shared" si="51"/>
        <v>18427574.373600002</v>
      </c>
      <c r="M120" s="145">
        <f t="shared" si="51"/>
        <v>12668957.381849999</v>
      </c>
      <c r="N120" s="152">
        <f t="shared" ref="N120" si="52">SUM(N27,N99,N118,N119)</f>
        <v>0</v>
      </c>
      <c r="O120" s="145">
        <f t="shared" si="51"/>
        <v>21111895.579999998</v>
      </c>
      <c r="P120" s="145">
        <f t="shared" si="51"/>
        <v>2624997.2899999991</v>
      </c>
      <c r="Q120" s="145">
        <f t="shared" si="51"/>
        <v>7951846.7399999984</v>
      </c>
      <c r="R120" s="145">
        <f t="shared" si="51"/>
        <v>4463083.93</v>
      </c>
      <c r="S120" s="145">
        <f>SUM(E120:R120)</f>
        <v>925153159.39999986</v>
      </c>
      <c r="T120" s="108"/>
    </row>
    <row r="121" spans="1:20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2020</formula1>
      <formula2>2020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>&amp;L&amp;"Arial,Grassetto"MINISTERO DELLA SALUTEDirezione Generale della Programmazione SanitariaDirezione Generale della Digitalizzazione, del Sistema Informativo Sanitario e della Statistica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T120"/>
  <sheetViews>
    <sheetView showGridLines="0" topLeftCell="E103" zoomScale="80" zoomScaleNormal="80" zoomScaleSheetLayoutView="80" workbookViewId="0">
      <selection activeCell="F120" sqref="F120:M120"/>
    </sheetView>
  </sheetViews>
  <sheetFormatPr defaultColWidth="9.140625" defaultRowHeight="12.75"/>
  <cols>
    <col min="1" max="1" width="7.85546875" style="68" bestFit="1" customWidth="1"/>
    <col min="2" max="2" width="6.140625" style="68" bestFit="1" customWidth="1"/>
    <col min="3" max="3" width="5.5703125" style="68" bestFit="1" customWidth="1"/>
    <col min="4" max="4" width="63" style="69" customWidth="1"/>
    <col min="5" max="13" width="15.7109375" style="70" customWidth="1"/>
    <col min="14" max="16384" width="9.140625" style="56"/>
  </cols>
  <sheetData>
    <row r="1" spans="1:13" ht="35.25" customHeight="1" thickBot="1">
      <c r="A1" s="54"/>
      <c r="B1" s="55"/>
      <c r="C1" s="55"/>
      <c r="D1" s="202" t="s">
        <v>195</v>
      </c>
      <c r="E1" s="202"/>
      <c r="F1" s="202"/>
      <c r="G1" s="202"/>
      <c r="H1" s="202"/>
      <c r="I1" s="202"/>
      <c r="J1" s="202"/>
      <c r="K1" s="202"/>
      <c r="L1" s="202"/>
      <c r="M1" s="203"/>
    </row>
    <row r="2" spans="1:13" s="72" customFormat="1" ht="21" customHeight="1" thickBot="1">
      <c r="A2" s="208" t="s">
        <v>0</v>
      </c>
      <c r="B2" s="209"/>
      <c r="C2" s="209"/>
      <c r="D2" s="190"/>
      <c r="E2" s="210"/>
      <c r="F2" s="189" t="s">
        <v>1</v>
      </c>
      <c r="G2" s="190"/>
      <c r="H2" s="190"/>
      <c r="I2" s="190"/>
      <c r="J2" s="190"/>
      <c r="K2" s="190"/>
      <c r="L2" s="190"/>
      <c r="M2" s="71"/>
    </row>
    <row r="3" spans="1:13" s="72" customFormat="1" ht="18.75" customHeight="1" thickBot="1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>
      <c r="A4" s="79" t="s">
        <v>2</v>
      </c>
      <c r="B4" s="57">
        <v>120</v>
      </c>
      <c r="C4" s="74"/>
      <c r="D4" s="80" t="s">
        <v>38</v>
      </c>
      <c r="E4" s="147">
        <f>'Modello LA'!G4</f>
        <v>120112</v>
      </c>
      <c r="F4" s="81" t="s">
        <v>3</v>
      </c>
      <c r="G4" s="82"/>
      <c r="H4" s="82"/>
      <c r="I4" s="82"/>
      <c r="J4" s="83"/>
      <c r="K4" s="83"/>
      <c r="L4" s="75"/>
      <c r="M4" s="84">
        <v>2020</v>
      </c>
    </row>
    <row r="5" spans="1:13" s="72" customFormat="1" ht="12" customHeight="1" thickBot="1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>
      <c r="A7" s="191"/>
      <c r="B7" s="192"/>
      <c r="C7" s="192"/>
      <c r="D7" s="196" t="s">
        <v>4</v>
      </c>
      <c r="E7" s="206" t="s">
        <v>253</v>
      </c>
      <c r="F7" s="198" t="s">
        <v>241</v>
      </c>
      <c r="G7" s="200" t="s">
        <v>250</v>
      </c>
      <c r="H7" s="200" t="s">
        <v>245</v>
      </c>
      <c r="I7" s="200" t="s">
        <v>246</v>
      </c>
      <c r="J7" s="200" t="s">
        <v>242</v>
      </c>
      <c r="K7" s="204" t="s">
        <v>243</v>
      </c>
      <c r="L7" s="200" t="s">
        <v>244</v>
      </c>
      <c r="M7" s="200" t="s">
        <v>257</v>
      </c>
    </row>
    <row r="8" spans="1:13" ht="82.5" customHeight="1" thickBot="1">
      <c r="A8" s="193"/>
      <c r="B8" s="194"/>
      <c r="C8" s="195"/>
      <c r="D8" s="197"/>
      <c r="E8" s="207"/>
      <c r="F8" s="199"/>
      <c r="G8" s="201"/>
      <c r="H8" s="201"/>
      <c r="I8" s="201"/>
      <c r="J8" s="201"/>
      <c r="K8" s="205"/>
      <c r="L8" s="201"/>
      <c r="M8" s="201"/>
    </row>
    <row r="9" spans="1:13" s="62" customFormat="1" ht="20.100000000000001" customHeight="1">
      <c r="A9" s="187" t="s">
        <v>29</v>
      </c>
      <c r="B9" s="187"/>
      <c r="C9" s="187"/>
      <c r="D9" s="187"/>
      <c r="E9" s="187"/>
      <c r="F9" s="187"/>
      <c r="G9" s="187"/>
      <c r="H9" s="187"/>
      <c r="I9" s="187"/>
      <c r="J9" s="188"/>
      <c r="K9" s="188"/>
      <c r="L9" s="188"/>
    </row>
    <row r="10" spans="1:13" ht="28.5">
      <c r="A10" s="109" t="s">
        <v>39</v>
      </c>
      <c r="B10" s="110"/>
      <c r="C10" s="110"/>
      <c r="D10" s="63" t="s">
        <v>40</v>
      </c>
      <c r="E10" s="138">
        <f>'Modello LA'!S10</f>
        <v>11744378.19197095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114870.22924381215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>
      <c r="A11" s="109"/>
      <c r="B11" s="111" t="s">
        <v>41</v>
      </c>
      <c r="C11" s="110"/>
      <c r="D11" s="92" t="s">
        <v>42</v>
      </c>
      <c r="E11" s="137">
        <f>'Modello LA'!S11</f>
        <v>11077647.455216711</v>
      </c>
      <c r="F11" s="134">
        <v>0</v>
      </c>
      <c r="G11" s="134">
        <v>0</v>
      </c>
      <c r="H11" s="134">
        <v>0</v>
      </c>
      <c r="I11" s="134">
        <v>0</v>
      </c>
      <c r="J11" s="134">
        <v>66496.961403518566</v>
      </c>
      <c r="K11" s="134">
        <v>0</v>
      </c>
      <c r="L11" s="134">
        <v>0</v>
      </c>
      <c r="M11" s="134">
        <v>0</v>
      </c>
    </row>
    <row r="12" spans="1:13" ht="24">
      <c r="A12" s="109"/>
      <c r="B12" s="111" t="s">
        <v>43</v>
      </c>
      <c r="C12" s="110"/>
      <c r="D12" s="92" t="s">
        <v>44</v>
      </c>
      <c r="E12" s="137">
        <f>'Modello LA'!S12</f>
        <v>666730.73675423802</v>
      </c>
      <c r="F12" s="134">
        <v>0</v>
      </c>
      <c r="G12" s="134">
        <v>0</v>
      </c>
      <c r="H12" s="134">
        <v>0</v>
      </c>
      <c r="I12" s="134">
        <v>0</v>
      </c>
      <c r="J12" s="134">
        <v>48373.267840293578</v>
      </c>
      <c r="K12" s="134">
        <v>0</v>
      </c>
      <c r="L12" s="134">
        <v>0</v>
      </c>
      <c r="M12" s="134">
        <v>0</v>
      </c>
    </row>
    <row r="13" spans="1:13" ht="28.5">
      <c r="A13" s="109" t="s">
        <v>45</v>
      </c>
      <c r="B13" s="110"/>
      <c r="C13" s="110"/>
      <c r="D13" s="63" t="s">
        <v>46</v>
      </c>
      <c r="E13" s="137">
        <f>'Modello LA'!S13</f>
        <v>3599600.1612367351</v>
      </c>
      <c r="F13" s="134">
        <v>0</v>
      </c>
      <c r="G13" s="134">
        <v>0</v>
      </c>
      <c r="H13" s="134">
        <v>0</v>
      </c>
      <c r="I13" s="134">
        <v>0</v>
      </c>
      <c r="J13" s="134">
        <v>50850.615960796938</v>
      </c>
      <c r="K13" s="134">
        <v>0</v>
      </c>
      <c r="L13" s="134">
        <v>0</v>
      </c>
      <c r="M13" s="134">
        <v>0</v>
      </c>
    </row>
    <row r="14" spans="1:13" ht="28.5">
      <c r="A14" s="109" t="s">
        <v>47</v>
      </c>
      <c r="B14" s="110"/>
      <c r="C14" s="110"/>
      <c r="D14" s="63" t="s">
        <v>48</v>
      </c>
      <c r="E14" s="137">
        <f>'Modello LA'!S14</f>
        <v>4786688.8637057357</v>
      </c>
      <c r="F14" s="134">
        <v>0</v>
      </c>
      <c r="G14" s="134">
        <v>0</v>
      </c>
      <c r="H14" s="134">
        <v>0</v>
      </c>
      <c r="I14" s="134">
        <v>0</v>
      </c>
      <c r="J14" s="134">
        <v>53979.885049341276</v>
      </c>
      <c r="K14" s="134">
        <v>0</v>
      </c>
      <c r="L14" s="134">
        <v>0</v>
      </c>
      <c r="M14" s="134">
        <v>0</v>
      </c>
    </row>
    <row r="15" spans="1:13" ht="14.25">
      <c r="A15" s="109" t="s">
        <v>49</v>
      </c>
      <c r="B15" s="110"/>
      <c r="C15" s="110"/>
      <c r="D15" s="63" t="s">
        <v>50</v>
      </c>
      <c r="E15" s="137">
        <f>'Modello LA'!S15</f>
        <v>7351620.6460409462</v>
      </c>
      <c r="F15" s="134">
        <v>0</v>
      </c>
      <c r="G15" s="134">
        <v>0</v>
      </c>
      <c r="H15" s="134">
        <v>0</v>
      </c>
      <c r="I15" s="134">
        <v>0</v>
      </c>
      <c r="J15" s="134">
        <v>75363.210364964209</v>
      </c>
      <c r="K15" s="134">
        <v>0</v>
      </c>
      <c r="L15" s="134">
        <v>0</v>
      </c>
      <c r="M15" s="134">
        <v>0</v>
      </c>
    </row>
    <row r="16" spans="1:13" ht="14.25">
      <c r="A16" s="109" t="s">
        <v>51</v>
      </c>
      <c r="B16" s="110"/>
      <c r="C16" s="110"/>
      <c r="D16" s="63" t="s">
        <v>52</v>
      </c>
      <c r="E16" s="137">
        <f>'Modello LA'!S16</f>
        <v>4167325.3098182045</v>
      </c>
      <c r="F16" s="134">
        <v>0</v>
      </c>
      <c r="G16" s="134">
        <v>0</v>
      </c>
      <c r="H16" s="134">
        <v>0</v>
      </c>
      <c r="I16" s="134">
        <v>0</v>
      </c>
      <c r="J16" s="134">
        <v>56848.374985791932</v>
      </c>
      <c r="K16" s="134">
        <v>0</v>
      </c>
      <c r="L16" s="134">
        <v>0</v>
      </c>
      <c r="M16" s="134">
        <v>0</v>
      </c>
    </row>
    <row r="17" spans="1:20" ht="42.75">
      <c r="A17" s="112" t="s">
        <v>53</v>
      </c>
      <c r="B17" s="110"/>
      <c r="C17" s="110"/>
      <c r="D17" s="63" t="s">
        <v>54</v>
      </c>
      <c r="E17" s="138">
        <f>'Modello LA'!S17</f>
        <v>2225087.8452595314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105088.61585510524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>
      <c r="A18" s="112"/>
      <c r="B18" s="111" t="s">
        <v>55</v>
      </c>
      <c r="C18" s="113"/>
      <c r="D18" s="92" t="s">
        <v>211</v>
      </c>
      <c r="E18" s="138">
        <f>'Modello LA'!S18</f>
        <v>1565696.8725500202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73535.172729761543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>
      <c r="A19" s="112"/>
      <c r="B19" s="110"/>
      <c r="C19" s="113" t="s">
        <v>56</v>
      </c>
      <c r="D19" s="132" t="s">
        <v>57</v>
      </c>
      <c r="E19" s="137">
        <f>'Modello LA'!S19</f>
        <v>575575.56994621991</v>
      </c>
      <c r="F19" s="134">
        <v>0</v>
      </c>
      <c r="G19" s="134">
        <v>0</v>
      </c>
      <c r="H19" s="134">
        <v>0</v>
      </c>
      <c r="I19" s="134">
        <v>0</v>
      </c>
      <c r="J19" s="134">
        <v>23466.894225245564</v>
      </c>
      <c r="K19" s="134">
        <v>0</v>
      </c>
      <c r="L19" s="134">
        <v>0</v>
      </c>
      <c r="M19" s="134">
        <v>0</v>
      </c>
    </row>
    <row r="20" spans="1:20">
      <c r="A20" s="112"/>
      <c r="B20" s="110"/>
      <c r="C20" s="114" t="s">
        <v>58</v>
      </c>
      <c r="D20" s="132" t="s">
        <v>59</v>
      </c>
      <c r="E20" s="137">
        <f>'Modello LA'!S20</f>
        <v>505387.54362515564</v>
      </c>
      <c r="F20" s="134">
        <v>0</v>
      </c>
      <c r="G20" s="134">
        <v>0</v>
      </c>
      <c r="H20" s="134">
        <v>0</v>
      </c>
      <c r="I20" s="134">
        <v>0</v>
      </c>
      <c r="J20" s="134">
        <v>22426.415011804384</v>
      </c>
      <c r="K20" s="134">
        <v>0</v>
      </c>
      <c r="L20" s="134">
        <v>0</v>
      </c>
      <c r="M20" s="134">
        <v>0</v>
      </c>
    </row>
    <row r="21" spans="1:20">
      <c r="A21" s="112"/>
      <c r="B21" s="110"/>
      <c r="C21" s="114" t="s">
        <v>60</v>
      </c>
      <c r="D21" s="132" t="s">
        <v>61</v>
      </c>
      <c r="E21" s="137">
        <f>'Modello LA'!S21</f>
        <v>484733.75897864485</v>
      </c>
      <c r="F21" s="134">
        <v>0</v>
      </c>
      <c r="G21" s="134">
        <v>0</v>
      </c>
      <c r="H21" s="134">
        <v>0</v>
      </c>
      <c r="I21" s="134">
        <v>0</v>
      </c>
      <c r="J21" s="134">
        <v>27641.863492711585</v>
      </c>
      <c r="K21" s="134">
        <v>0</v>
      </c>
      <c r="L21" s="134">
        <v>0</v>
      </c>
      <c r="M21" s="134">
        <v>0</v>
      </c>
    </row>
    <row r="22" spans="1:20" ht="24">
      <c r="A22" s="112"/>
      <c r="B22" s="111" t="s">
        <v>62</v>
      </c>
      <c r="C22" s="113"/>
      <c r="D22" s="92" t="s">
        <v>63</v>
      </c>
      <c r="E22" s="138">
        <f>'Modello LA'!S22</f>
        <v>659390.97270951106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31553.443125343692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>
      <c r="A23" s="115"/>
      <c r="B23" s="114"/>
      <c r="C23" s="114" t="s">
        <v>185</v>
      </c>
      <c r="D23" s="132" t="s">
        <v>190</v>
      </c>
      <c r="E23" s="137">
        <f>'Modello LA'!S23</f>
        <v>266759.9985090837</v>
      </c>
      <c r="F23" s="134">
        <v>0</v>
      </c>
      <c r="G23" s="134">
        <v>0</v>
      </c>
      <c r="H23" s="134">
        <v>0</v>
      </c>
      <c r="I23" s="134">
        <v>0</v>
      </c>
      <c r="J23" s="134">
        <v>11995.518049989972</v>
      </c>
      <c r="K23" s="134">
        <v>0</v>
      </c>
      <c r="L23" s="134">
        <v>0</v>
      </c>
      <c r="M23" s="134">
        <v>0</v>
      </c>
    </row>
    <row r="24" spans="1:20">
      <c r="A24" s="115"/>
      <c r="B24" s="114"/>
      <c r="C24" s="114" t="s">
        <v>187</v>
      </c>
      <c r="D24" s="132" t="s">
        <v>186</v>
      </c>
      <c r="E24" s="137">
        <f>'Modello LA'!S24</f>
        <v>392630.97420042712</v>
      </c>
      <c r="F24" s="134">
        <v>0</v>
      </c>
      <c r="G24" s="134">
        <v>0</v>
      </c>
      <c r="H24" s="134">
        <v>0</v>
      </c>
      <c r="I24" s="134">
        <v>0</v>
      </c>
      <c r="J24" s="134">
        <v>19557.92507535372</v>
      </c>
      <c r="K24" s="134">
        <v>0</v>
      </c>
      <c r="L24" s="134">
        <v>0</v>
      </c>
      <c r="M24" s="134">
        <v>0</v>
      </c>
    </row>
    <row r="25" spans="1:20" ht="14.25">
      <c r="A25" s="112" t="s">
        <v>64</v>
      </c>
      <c r="B25" s="110"/>
      <c r="C25" s="110"/>
      <c r="D25" s="63" t="s">
        <v>65</v>
      </c>
      <c r="E25" s="137">
        <f>'Modello LA'!S25</f>
        <v>3125066.3067761385</v>
      </c>
      <c r="F25" s="134">
        <v>0</v>
      </c>
      <c r="G25" s="134">
        <v>0</v>
      </c>
      <c r="H25" s="134">
        <v>0</v>
      </c>
      <c r="I25" s="134">
        <v>0</v>
      </c>
      <c r="J25" s="134">
        <v>38828.993083404413</v>
      </c>
      <c r="K25" s="134">
        <v>0</v>
      </c>
      <c r="L25" s="134">
        <v>0</v>
      </c>
      <c r="M25" s="134">
        <v>0</v>
      </c>
    </row>
    <row r="26" spans="1:20" ht="14.25">
      <c r="A26" s="112" t="s">
        <v>188</v>
      </c>
      <c r="B26" s="110"/>
      <c r="C26" s="110"/>
      <c r="D26" s="63" t="s">
        <v>189</v>
      </c>
      <c r="E26" s="137">
        <f>'Modello LA'!S26</f>
        <v>2202652.4750711326</v>
      </c>
      <c r="F26" s="134">
        <v>0</v>
      </c>
      <c r="G26" s="134">
        <v>0</v>
      </c>
      <c r="H26" s="134">
        <v>0</v>
      </c>
      <c r="I26" s="134">
        <v>0</v>
      </c>
      <c r="J26" s="134">
        <v>25816.463252442365</v>
      </c>
      <c r="K26" s="134">
        <v>0</v>
      </c>
      <c r="L26" s="134">
        <v>0</v>
      </c>
      <c r="M26" s="134">
        <v>0</v>
      </c>
    </row>
    <row r="27" spans="1:20" s="39" customFormat="1" ht="24.95" customHeight="1">
      <c r="A27" s="128">
        <v>19999</v>
      </c>
      <c r="B27" s="124"/>
      <c r="C27" s="123"/>
      <c r="D27" s="129" t="s">
        <v>221</v>
      </c>
      <c r="E27" s="145">
        <f>'Modello LA'!S27</f>
        <v>39202419.799879372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521646.38779565849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>
      <c r="A28" s="187" t="s">
        <v>30</v>
      </c>
      <c r="B28" s="187"/>
      <c r="C28" s="187"/>
      <c r="D28" s="187"/>
      <c r="E28" s="187"/>
      <c r="F28" s="187"/>
      <c r="G28" s="187"/>
      <c r="H28" s="187"/>
      <c r="I28" s="187"/>
      <c r="J28" s="188"/>
      <c r="K28" s="188"/>
      <c r="L28" s="188"/>
      <c r="M28" s="64"/>
    </row>
    <row r="29" spans="1:20" ht="14.25">
      <c r="A29" s="109" t="s">
        <v>66</v>
      </c>
      <c r="B29" s="110"/>
      <c r="C29" s="110"/>
      <c r="D29" s="63" t="s">
        <v>21</v>
      </c>
      <c r="E29" s="138">
        <f>'Modello LA'!S29</f>
        <v>61594740.061768852</v>
      </c>
      <c r="F29" s="141">
        <f>SUM(F30,F37,F43)</f>
        <v>155529.52469999998</v>
      </c>
      <c r="G29" s="141">
        <f t="shared" ref="G29:M29" si="5">SUM(G30,G37,G43)</f>
        <v>191704.2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>
      <c r="A30" s="116"/>
      <c r="B30" s="111" t="s">
        <v>67</v>
      </c>
      <c r="C30" s="114"/>
      <c r="D30" s="92" t="s">
        <v>23</v>
      </c>
      <c r="E30" s="138">
        <f>'Modello LA'!S30</f>
        <v>41769182.686383627</v>
      </c>
      <c r="F30" s="142">
        <f>SUM(F31:F36)</f>
        <v>149245.50349999999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>
      <c r="A31" s="115"/>
      <c r="B31" s="114"/>
      <c r="C31" s="114" t="s">
        <v>68</v>
      </c>
      <c r="D31" s="132" t="s">
        <v>69</v>
      </c>
      <c r="E31" s="143">
        <f>'Modello LA'!S31</f>
        <v>41769182.686383627</v>
      </c>
      <c r="F31" s="134">
        <v>149245.50349999999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>
      <c r="A37" s="116"/>
      <c r="B37" s="111" t="s">
        <v>78</v>
      </c>
      <c r="C37" s="114"/>
      <c r="D37" s="92" t="s">
        <v>24</v>
      </c>
      <c r="E37" s="144">
        <f>'Modello LA'!S37</f>
        <v>10174005.8745846</v>
      </c>
      <c r="F37" s="142">
        <f>SUM(F38:F42)</f>
        <v>6284.0212000000001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>
      <c r="A38" s="115"/>
      <c r="B38" s="114"/>
      <c r="C38" s="114" t="s">
        <v>79</v>
      </c>
      <c r="D38" s="132" t="s">
        <v>80</v>
      </c>
      <c r="E38" s="143">
        <f>'Modello LA'!S38</f>
        <v>10174005.8745846</v>
      </c>
      <c r="F38" s="134">
        <v>6284.0212000000001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>
      <c r="A43" s="116"/>
      <c r="B43" s="111" t="s">
        <v>87</v>
      </c>
      <c r="C43" s="114"/>
      <c r="D43" s="92" t="s">
        <v>25</v>
      </c>
      <c r="E43" s="144">
        <f>'Modello LA'!S43</f>
        <v>9651551.5008006319</v>
      </c>
      <c r="F43" s="142">
        <f>SUM(F44:F45)</f>
        <v>0</v>
      </c>
      <c r="G43" s="142">
        <f t="shared" ref="G43:M43" si="8">SUM(G44:G45)</f>
        <v>191704.2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>
      <c r="A44" s="115"/>
      <c r="B44" s="114"/>
      <c r="C44" s="114" t="s">
        <v>88</v>
      </c>
      <c r="D44" s="132" t="s">
        <v>222</v>
      </c>
      <c r="E44" s="143">
        <f>'Modello LA'!S44</f>
        <v>7895271.4156205133</v>
      </c>
      <c r="F44" s="134">
        <v>0</v>
      </c>
      <c r="G44" s="134">
        <v>162948.57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>
      <c r="A45" s="109"/>
      <c r="B45" s="114"/>
      <c r="C45" s="114" t="s">
        <v>89</v>
      </c>
      <c r="D45" s="132" t="s">
        <v>197</v>
      </c>
      <c r="E45" s="143">
        <f>'Modello LA'!S45</f>
        <v>1756280.0851801157</v>
      </c>
      <c r="F45" s="134">
        <v>0</v>
      </c>
      <c r="G45" s="134">
        <v>28755.63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>
      <c r="A46" s="109" t="s">
        <v>90</v>
      </c>
      <c r="B46" s="117"/>
      <c r="C46" s="114"/>
      <c r="D46" s="63" t="s">
        <v>22</v>
      </c>
      <c r="E46" s="143">
        <f>'Modello LA'!S46</f>
        <v>9478224.1916477773</v>
      </c>
      <c r="F46" s="134">
        <v>1571.0053</v>
      </c>
      <c r="G46" s="134">
        <v>26.76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>
      <c r="A47" s="109" t="s">
        <v>91</v>
      </c>
      <c r="B47" s="114"/>
      <c r="C47" s="114"/>
      <c r="D47" s="63" t="s">
        <v>92</v>
      </c>
      <c r="E47" s="143">
        <f>'Modello LA'!S47</f>
        <v>198493.47318266277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>
      <c r="A48" s="109" t="s">
        <v>93</v>
      </c>
      <c r="B48" s="114"/>
      <c r="C48" s="114"/>
      <c r="D48" s="63" t="s">
        <v>14</v>
      </c>
      <c r="E48" s="143">
        <f>'Modello LA'!S48</f>
        <v>4204477.0353056761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>
      <c r="A49" s="109" t="s">
        <v>94</v>
      </c>
      <c r="B49" s="110"/>
      <c r="C49" s="110"/>
      <c r="D49" s="63" t="s">
        <v>15</v>
      </c>
      <c r="E49" s="144">
        <f>'Modello LA'!S49</f>
        <v>192428655.08239421</v>
      </c>
      <c r="F49" s="141">
        <f>SUM(F50:F51,F54)</f>
        <v>1860135.15</v>
      </c>
      <c r="G49" s="141">
        <f t="shared" ref="G49:M49" si="9">SUM(G50:G51,G54)</f>
        <v>4021183.32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>
      <c r="A50" s="118"/>
      <c r="B50" s="119" t="s">
        <v>95</v>
      </c>
      <c r="C50" s="113"/>
      <c r="D50" s="92" t="s">
        <v>96</v>
      </c>
      <c r="E50" s="143">
        <f>'Modello LA'!S50</f>
        <v>73991058.750282392</v>
      </c>
      <c r="F50" s="134">
        <v>818516.7</v>
      </c>
      <c r="G50" s="134">
        <v>667198.43999999994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>
      <c r="A51" s="118"/>
      <c r="B51" s="119" t="s">
        <v>97</v>
      </c>
      <c r="C51" s="113"/>
      <c r="D51" s="92" t="s">
        <v>214</v>
      </c>
      <c r="E51" s="144">
        <f>'Modello LA'!S51</f>
        <v>75725212.296003103</v>
      </c>
      <c r="F51" s="142">
        <f>SUM(F52:F53)</f>
        <v>1041618.45</v>
      </c>
      <c r="G51" s="142">
        <f t="shared" ref="G51:M51" si="10">SUM(G52:G53)</f>
        <v>3353984.88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>
      <c r="A52" s="120"/>
      <c r="B52" s="113"/>
      <c r="C52" s="113" t="s">
        <v>98</v>
      </c>
      <c r="D52" s="132" t="s">
        <v>215</v>
      </c>
      <c r="E52" s="143">
        <f>'Modello LA'!S52</f>
        <v>50263051.39256496</v>
      </c>
      <c r="F52" s="134">
        <v>1041618.45</v>
      </c>
      <c r="G52" s="134">
        <v>3353984.88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>
      <c r="A53" s="120"/>
      <c r="B53" s="113"/>
      <c r="C53" s="113" t="s">
        <v>191</v>
      </c>
      <c r="D53" s="132" t="s">
        <v>216</v>
      </c>
      <c r="E53" s="143">
        <f>'Modello LA'!S53</f>
        <v>25462160.903438129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>
      <c r="A54" s="120"/>
      <c r="B54" s="119" t="s">
        <v>99</v>
      </c>
      <c r="C54" s="113"/>
      <c r="D54" s="92" t="s">
        <v>217</v>
      </c>
      <c r="E54" s="143">
        <f>'Modello LA'!S54</f>
        <v>42712384.03610874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>
      <c r="A55" s="109" t="s">
        <v>100</v>
      </c>
      <c r="B55" s="110"/>
      <c r="C55" s="110"/>
      <c r="D55" s="63" t="s">
        <v>26</v>
      </c>
      <c r="E55" s="144">
        <f>'Modello LA'!S55</f>
        <v>25071197.716740638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>
      <c r="A56" s="118"/>
      <c r="B56" s="119" t="s">
        <v>101</v>
      </c>
      <c r="C56" s="113"/>
      <c r="D56" s="92" t="s">
        <v>102</v>
      </c>
      <c r="E56" s="144">
        <f>'Modello LA'!S56</f>
        <v>11393520.610778296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22.5">
      <c r="A57" s="118"/>
      <c r="B57" s="119"/>
      <c r="C57" s="113" t="s">
        <v>223</v>
      </c>
      <c r="D57" s="132" t="s">
        <v>104</v>
      </c>
      <c r="E57" s="143">
        <f>'Modello LA'!S57</f>
        <v>7020319.1288172835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>
      <c r="A58" s="121"/>
      <c r="B58" s="119"/>
      <c r="C58" s="113" t="s">
        <v>224</v>
      </c>
      <c r="D58" s="132" t="s">
        <v>105</v>
      </c>
      <c r="E58" s="143">
        <f>'Modello LA'!S58</f>
        <v>3046360.5315074469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>
      <c r="A59" s="121"/>
      <c r="B59" s="119"/>
      <c r="C59" s="113" t="s">
        <v>225</v>
      </c>
      <c r="D59" s="132" t="s">
        <v>209</v>
      </c>
      <c r="E59" s="143">
        <f>'Modello LA'!S59</f>
        <v>1326840.9504535655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>
      <c r="A60" s="121"/>
      <c r="B60" s="119" t="s">
        <v>103</v>
      </c>
      <c r="C60" s="122"/>
      <c r="D60" s="92" t="s">
        <v>106</v>
      </c>
      <c r="E60" s="143">
        <f>'Modello LA'!S60</f>
        <v>13677677.105962345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>
      <c r="A61" s="109" t="s">
        <v>107</v>
      </c>
      <c r="B61" s="110"/>
      <c r="C61" s="110"/>
      <c r="D61" s="63" t="s">
        <v>37</v>
      </c>
      <c r="E61" s="144">
        <f>'Modello LA'!S61</f>
        <v>104951452.16440928</v>
      </c>
      <c r="F61" s="141">
        <f>SUM(F62,F68,F74)</f>
        <v>2809002.4899999998</v>
      </c>
      <c r="G61" s="141">
        <f t="shared" ref="G61:M61" si="13">SUM(G62,G68,G74)</f>
        <v>12336511.188999999</v>
      </c>
      <c r="H61" s="141">
        <f t="shared" si="13"/>
        <v>0</v>
      </c>
      <c r="I61" s="141">
        <f t="shared" si="13"/>
        <v>0</v>
      </c>
      <c r="J61" s="141">
        <f t="shared" si="13"/>
        <v>1093076.8344234633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>
      <c r="A62" s="118"/>
      <c r="B62" s="119" t="s">
        <v>108</v>
      </c>
      <c r="C62" s="113"/>
      <c r="D62" s="92" t="s">
        <v>109</v>
      </c>
      <c r="E62" s="144">
        <f>'Modello LA'!S62</f>
        <v>74723435.840040043</v>
      </c>
      <c r="F62" s="142">
        <f>SUM(F63:F67)</f>
        <v>2092706.8550499999</v>
      </c>
      <c r="G62" s="142">
        <f t="shared" ref="G62:M62" si="14">SUM(G63:G67)</f>
        <v>9120882.3345999997</v>
      </c>
      <c r="H62" s="142">
        <f t="shared" si="14"/>
        <v>0</v>
      </c>
      <c r="I62" s="142">
        <f t="shared" si="14"/>
        <v>0</v>
      </c>
      <c r="J62" s="142">
        <f t="shared" si="14"/>
        <v>827349.79487367603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2.5">
      <c r="A63" s="120"/>
      <c r="B63" s="113"/>
      <c r="C63" s="113" t="s">
        <v>110</v>
      </c>
      <c r="D63" s="132" t="s">
        <v>111</v>
      </c>
      <c r="E63" s="143">
        <f>'Modello LA'!S63</f>
        <v>26361934.689957429</v>
      </c>
      <c r="F63" s="134">
        <v>210675.18674999996</v>
      </c>
      <c r="G63" s="134">
        <v>918209.63099999994</v>
      </c>
      <c r="H63" s="134">
        <v>0</v>
      </c>
      <c r="I63" s="134">
        <v>0</v>
      </c>
      <c r="J63" s="134">
        <v>180454.4636150029</v>
      </c>
      <c r="K63" s="134">
        <v>0</v>
      </c>
      <c r="L63" s="134">
        <v>0</v>
      </c>
      <c r="M63" s="134">
        <v>0</v>
      </c>
    </row>
    <row r="64" spans="1:13" ht="22.5">
      <c r="A64" s="120"/>
      <c r="B64" s="113"/>
      <c r="C64" s="113" t="s">
        <v>112</v>
      </c>
      <c r="D64" s="132" t="s">
        <v>202</v>
      </c>
      <c r="E64" s="143">
        <f>'Modello LA'!S64</f>
        <v>23610679.052952882</v>
      </c>
      <c r="F64" s="134">
        <v>224720.19919999997</v>
      </c>
      <c r="G64" s="134">
        <v>979423.60640000005</v>
      </c>
      <c r="H64" s="134">
        <v>0</v>
      </c>
      <c r="I64" s="134">
        <v>0</v>
      </c>
      <c r="J64" s="134">
        <v>181236.77415909068</v>
      </c>
      <c r="K64" s="134">
        <v>0</v>
      </c>
      <c r="L64" s="134">
        <v>0</v>
      </c>
      <c r="M64" s="134">
        <v>0</v>
      </c>
    </row>
    <row r="65" spans="1:13" ht="22.5">
      <c r="A65" s="120"/>
      <c r="B65" s="113"/>
      <c r="C65" s="113" t="s">
        <v>113</v>
      </c>
      <c r="D65" s="132" t="s">
        <v>200</v>
      </c>
      <c r="E65" s="143">
        <f>'Modello LA'!S65</f>
        <v>24750822.097129732</v>
      </c>
      <c r="F65" s="134">
        <v>1657311.4690999999</v>
      </c>
      <c r="G65" s="134">
        <v>7223249.0971999997</v>
      </c>
      <c r="H65" s="134">
        <v>0</v>
      </c>
      <c r="I65" s="134">
        <v>0</v>
      </c>
      <c r="J65" s="134">
        <v>465658.55709958239</v>
      </c>
      <c r="K65" s="134">
        <v>0</v>
      </c>
      <c r="L65" s="134">
        <v>0</v>
      </c>
      <c r="M65" s="134">
        <v>0</v>
      </c>
    </row>
    <row r="66" spans="1:13" ht="22.5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2.5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>
      <c r="A68" s="118"/>
      <c r="B68" s="119" t="s">
        <v>117</v>
      </c>
      <c r="C68" s="113"/>
      <c r="D68" s="92" t="s">
        <v>118</v>
      </c>
      <c r="E68" s="144">
        <f>'Modello LA'!S68</f>
        <v>29157984.947200287</v>
      </c>
      <c r="F68" s="142">
        <f>SUM(F69,F70,F71,F72,F73)</f>
        <v>716295.63494999986</v>
      </c>
      <c r="G68" s="142">
        <f t="shared" ref="G68:M68" si="15">SUM(G69,G70,G71,G72,G73)</f>
        <v>3121912.7453999999</v>
      </c>
      <c r="H68" s="142">
        <f t="shared" si="15"/>
        <v>0</v>
      </c>
      <c r="I68" s="142">
        <f t="shared" si="15"/>
        <v>0</v>
      </c>
      <c r="J68" s="142">
        <f t="shared" si="15"/>
        <v>265727.03954978741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2.5">
      <c r="A69" s="120"/>
      <c r="B69" s="113"/>
      <c r="C69" s="113" t="s">
        <v>119</v>
      </c>
      <c r="D69" s="132" t="s">
        <v>120</v>
      </c>
      <c r="E69" s="143">
        <f>'Modello LA'!S69</f>
        <v>5202866.543640526</v>
      </c>
      <c r="F69" s="134">
        <v>42135.037349999991</v>
      </c>
      <c r="G69" s="134">
        <v>183641.92619999999</v>
      </c>
      <c r="H69" s="134">
        <v>0</v>
      </c>
      <c r="I69" s="134">
        <v>0</v>
      </c>
      <c r="J69" s="134">
        <v>45635.167479889744</v>
      </c>
      <c r="K69" s="134">
        <v>0</v>
      </c>
      <c r="L69" s="134">
        <v>0</v>
      </c>
      <c r="M69" s="134">
        <v>0</v>
      </c>
    </row>
    <row r="70" spans="1:13" ht="22.5">
      <c r="A70" s="120"/>
      <c r="B70" s="113"/>
      <c r="C70" s="113" t="s">
        <v>121</v>
      </c>
      <c r="D70" s="132" t="s">
        <v>203</v>
      </c>
      <c r="E70" s="143">
        <f>'Modello LA'!S70</f>
        <v>5857902.0465841899</v>
      </c>
      <c r="F70" s="134">
        <v>0</v>
      </c>
      <c r="G70" s="134">
        <v>0</v>
      </c>
      <c r="H70" s="134">
        <v>0</v>
      </c>
      <c r="I70" s="134">
        <v>0</v>
      </c>
      <c r="J70" s="134">
        <v>75363.210364964209</v>
      </c>
      <c r="K70" s="134">
        <v>0</v>
      </c>
      <c r="L70" s="134">
        <v>0</v>
      </c>
      <c r="M70" s="134">
        <v>0</v>
      </c>
    </row>
    <row r="71" spans="1:13" ht="22.5">
      <c r="A71" s="120"/>
      <c r="B71" s="113"/>
      <c r="C71" s="113" t="s">
        <v>122</v>
      </c>
      <c r="D71" s="132" t="s">
        <v>201</v>
      </c>
      <c r="E71" s="143">
        <f>'Modello LA'!S71</f>
        <v>18097216.356975574</v>
      </c>
      <c r="F71" s="134">
        <v>674160.59759999986</v>
      </c>
      <c r="G71" s="134">
        <v>2938270.8191999998</v>
      </c>
      <c r="H71" s="134">
        <v>0</v>
      </c>
      <c r="I71" s="134">
        <v>0</v>
      </c>
      <c r="J71" s="134">
        <v>144728.66170493345</v>
      </c>
      <c r="K71" s="134">
        <v>0</v>
      </c>
      <c r="L71" s="134">
        <v>0</v>
      </c>
      <c r="M71" s="134">
        <v>0</v>
      </c>
    </row>
    <row r="72" spans="1:13" ht="22.5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2.5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>
      <c r="A74" s="118"/>
      <c r="B74" s="119" t="s">
        <v>226</v>
      </c>
      <c r="C74" s="113"/>
      <c r="D74" s="92" t="s">
        <v>227</v>
      </c>
      <c r="E74" s="143">
        <f>'Modello LA'!S74</f>
        <v>1070031.3771689448</v>
      </c>
      <c r="F74" s="134">
        <v>0</v>
      </c>
      <c r="G74" s="134">
        <v>93716.109000000011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>
      <c r="A75" s="109" t="s">
        <v>126</v>
      </c>
      <c r="B75" s="110"/>
      <c r="C75" s="110"/>
      <c r="D75" s="63" t="s">
        <v>204</v>
      </c>
      <c r="E75" s="144">
        <f>'Modello LA'!S75</f>
        <v>38692622.169643708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710865.42610620311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>
      <c r="A76" s="118"/>
      <c r="B76" s="119" t="s">
        <v>127</v>
      </c>
      <c r="C76" s="113"/>
      <c r="D76" s="92" t="s">
        <v>128</v>
      </c>
      <c r="E76" s="144">
        <f>'Modello LA'!S76</f>
        <v>5606119.9594705692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116826.01906012819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>
      <c r="A77" s="120"/>
      <c r="B77" s="113"/>
      <c r="C77" s="113" t="s">
        <v>129</v>
      </c>
      <c r="D77" s="132" t="s">
        <v>27</v>
      </c>
      <c r="E77" s="143">
        <f>'Modello LA'!S77</f>
        <v>5203782.2434013272</v>
      </c>
      <c r="F77" s="134">
        <v>0</v>
      </c>
      <c r="G77" s="134">
        <v>0</v>
      </c>
      <c r="H77" s="134">
        <v>0</v>
      </c>
      <c r="I77" s="134">
        <v>0</v>
      </c>
      <c r="J77" s="134">
        <v>116826.01906012819</v>
      </c>
      <c r="K77" s="134">
        <v>0</v>
      </c>
      <c r="L77" s="134">
        <v>0</v>
      </c>
      <c r="M77" s="134">
        <v>0</v>
      </c>
    </row>
    <row r="78" spans="1:13">
      <c r="A78" s="120"/>
      <c r="B78" s="113"/>
      <c r="C78" s="113" t="s">
        <v>130</v>
      </c>
      <c r="D78" s="132" t="s">
        <v>131</v>
      </c>
      <c r="E78" s="143">
        <f>'Modello LA'!S78</f>
        <v>402337.71606924175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>
      <c r="A79" s="120"/>
      <c r="B79" s="119" t="s">
        <v>132</v>
      </c>
      <c r="C79" s="113"/>
      <c r="D79" s="92" t="s">
        <v>133</v>
      </c>
      <c r="E79" s="143">
        <f>'Modello LA'!S79</f>
        <v>7139071.5585451936</v>
      </c>
      <c r="F79" s="134">
        <v>0</v>
      </c>
      <c r="G79" s="134">
        <v>0</v>
      </c>
      <c r="H79" s="134">
        <v>0</v>
      </c>
      <c r="I79" s="134">
        <v>0</v>
      </c>
      <c r="J79" s="134">
        <v>67018.492795512691</v>
      </c>
      <c r="K79" s="134">
        <v>0</v>
      </c>
      <c r="L79" s="134">
        <v>0</v>
      </c>
      <c r="M79" s="134">
        <v>0</v>
      </c>
    </row>
    <row r="80" spans="1:13" ht="24">
      <c r="A80" s="118"/>
      <c r="B80" s="119" t="s">
        <v>134</v>
      </c>
      <c r="C80" s="113"/>
      <c r="D80" s="92" t="s">
        <v>135</v>
      </c>
      <c r="E80" s="143">
        <f>'Modello LA'!S80</f>
        <v>4985377.0794355161</v>
      </c>
      <c r="F80" s="134">
        <v>0</v>
      </c>
      <c r="G80" s="134">
        <v>0</v>
      </c>
      <c r="H80" s="134">
        <v>0</v>
      </c>
      <c r="I80" s="134">
        <v>0</v>
      </c>
      <c r="J80" s="134">
        <v>139252.43407193257</v>
      </c>
      <c r="K80" s="134">
        <v>0</v>
      </c>
      <c r="L80" s="134">
        <v>0</v>
      </c>
      <c r="M80" s="134">
        <v>0</v>
      </c>
    </row>
    <row r="81" spans="1:13" ht="24">
      <c r="A81" s="118"/>
      <c r="B81" s="119" t="s">
        <v>136</v>
      </c>
      <c r="C81" s="113"/>
      <c r="D81" s="92" t="s">
        <v>137</v>
      </c>
      <c r="E81" s="143">
        <f>'Modello LA'!S81</f>
        <v>7363047.9916262738</v>
      </c>
      <c r="F81" s="134">
        <v>0</v>
      </c>
      <c r="G81" s="134">
        <v>0</v>
      </c>
      <c r="H81" s="134">
        <v>0</v>
      </c>
      <c r="I81" s="134">
        <v>0</v>
      </c>
      <c r="J81" s="134">
        <v>149944.11018584063</v>
      </c>
      <c r="K81" s="134">
        <v>0</v>
      </c>
      <c r="L81" s="134">
        <v>0</v>
      </c>
      <c r="M81" s="134">
        <v>0</v>
      </c>
    </row>
    <row r="82" spans="1:13" ht="24">
      <c r="A82" s="118"/>
      <c r="B82" s="119" t="s">
        <v>138</v>
      </c>
      <c r="C82" s="113"/>
      <c r="D82" s="92" t="s">
        <v>139</v>
      </c>
      <c r="E82" s="143">
        <f>'Modello LA'!S82</f>
        <v>10543423.752736477</v>
      </c>
      <c r="F82" s="134">
        <v>0</v>
      </c>
      <c r="G82" s="134">
        <v>0</v>
      </c>
      <c r="H82" s="134">
        <v>0</v>
      </c>
      <c r="I82" s="134">
        <v>0</v>
      </c>
      <c r="J82" s="134">
        <v>176021.32567818346</v>
      </c>
      <c r="K82" s="134">
        <v>0</v>
      </c>
      <c r="L82" s="134">
        <v>0</v>
      </c>
      <c r="M82" s="134">
        <v>0</v>
      </c>
    </row>
    <row r="83" spans="1:13" ht="24">
      <c r="A83" s="118"/>
      <c r="B83" s="119" t="s">
        <v>140</v>
      </c>
      <c r="C83" s="113"/>
      <c r="D83" s="92" t="s">
        <v>141</v>
      </c>
      <c r="E83" s="143">
        <f>'Modello LA'!S83</f>
        <v>3055581.8278296781</v>
      </c>
      <c r="F83" s="134">
        <v>0</v>
      </c>
      <c r="G83" s="134">
        <v>0</v>
      </c>
      <c r="H83" s="134">
        <v>0</v>
      </c>
      <c r="I83" s="134">
        <v>0</v>
      </c>
      <c r="J83" s="134">
        <v>61803.044314605482</v>
      </c>
      <c r="K83" s="134">
        <v>0</v>
      </c>
      <c r="L83" s="134">
        <v>0</v>
      </c>
      <c r="M83" s="134">
        <v>0</v>
      </c>
    </row>
    <row r="84" spans="1:13" ht="14.25">
      <c r="A84" s="109" t="s">
        <v>142</v>
      </c>
      <c r="B84" s="110"/>
      <c r="C84" s="110"/>
      <c r="D84" s="63" t="s">
        <v>205</v>
      </c>
      <c r="E84" s="144">
        <f>'Modello LA'!S84</f>
        <v>25213962.832333535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18723.458700847204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>
      <c r="A85" s="118"/>
      <c r="B85" s="119" t="s">
        <v>143</v>
      </c>
      <c r="C85" s="113"/>
      <c r="D85" s="92" t="s">
        <v>144</v>
      </c>
      <c r="E85" s="143">
        <f>'Modello LA'!S85</f>
        <v>6817561.66379306</v>
      </c>
      <c r="F85" s="134">
        <v>0</v>
      </c>
      <c r="G85" s="134">
        <v>0</v>
      </c>
      <c r="H85" s="134">
        <v>0</v>
      </c>
      <c r="I85" s="134">
        <v>0</v>
      </c>
      <c r="J85" s="134">
        <v>17471.745682990837</v>
      </c>
      <c r="K85" s="134">
        <v>0</v>
      </c>
      <c r="L85" s="134">
        <v>0</v>
      </c>
      <c r="M85" s="134">
        <v>0</v>
      </c>
    </row>
    <row r="86" spans="1:13">
      <c r="A86" s="118"/>
      <c r="B86" s="119" t="s">
        <v>145</v>
      </c>
      <c r="C86" s="113"/>
      <c r="D86" s="92" t="s">
        <v>146</v>
      </c>
      <c r="E86" s="143">
        <f>'Modello LA'!S86</f>
        <v>2369713.4126621354</v>
      </c>
      <c r="F86" s="134">
        <v>0</v>
      </c>
      <c r="G86" s="134">
        <v>0</v>
      </c>
      <c r="H86" s="134">
        <v>0</v>
      </c>
      <c r="I86" s="134">
        <v>0</v>
      </c>
      <c r="J86" s="134">
        <v>1251.7130178563689</v>
      </c>
      <c r="K86" s="134">
        <v>0</v>
      </c>
      <c r="L86" s="134">
        <v>0</v>
      </c>
      <c r="M86" s="134">
        <v>0</v>
      </c>
    </row>
    <row r="87" spans="1:13" ht="24">
      <c r="A87" s="118"/>
      <c r="B87" s="119" t="s">
        <v>147</v>
      </c>
      <c r="C87" s="113"/>
      <c r="D87" s="92" t="s">
        <v>148</v>
      </c>
      <c r="E87" s="143">
        <f>'Modello LA'!S87</f>
        <v>100664.2295435336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24">
      <c r="A88" s="118"/>
      <c r="B88" s="119" t="s">
        <v>149</v>
      </c>
      <c r="C88" s="113"/>
      <c r="D88" s="92" t="s">
        <v>150</v>
      </c>
      <c r="E88" s="143">
        <f>'Modello LA'!S88</f>
        <v>15822355.941489764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>
      <c r="A89" s="118"/>
      <c r="B89" s="119" t="s">
        <v>151</v>
      </c>
      <c r="C89" s="113"/>
      <c r="D89" s="92" t="s">
        <v>152</v>
      </c>
      <c r="E89" s="143">
        <f>'Modello LA'!S89</f>
        <v>103667.58484504776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>
      <c r="A90" s="109" t="s">
        <v>153</v>
      </c>
      <c r="B90" s="110"/>
      <c r="C90" s="110"/>
      <c r="D90" s="63" t="s">
        <v>206</v>
      </c>
      <c r="E90" s="144">
        <f>'Modello LA'!S90</f>
        <v>38388055.000656575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137557.39649551699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>
      <c r="A91" s="120"/>
      <c r="B91" s="119" t="s">
        <v>154</v>
      </c>
      <c r="C91" s="113"/>
      <c r="D91" s="92" t="s">
        <v>156</v>
      </c>
      <c r="E91" s="143">
        <f>'Modello LA'!S91</f>
        <v>10676395.064642159</v>
      </c>
      <c r="F91" s="134">
        <v>0</v>
      </c>
      <c r="G91" s="134">
        <v>0</v>
      </c>
      <c r="H91" s="134">
        <v>0</v>
      </c>
      <c r="I91" s="134">
        <v>0</v>
      </c>
      <c r="J91" s="134">
        <v>38333.539606619655</v>
      </c>
      <c r="K91" s="134">
        <v>0</v>
      </c>
      <c r="L91" s="134">
        <v>0</v>
      </c>
      <c r="M91" s="134">
        <v>0</v>
      </c>
    </row>
    <row r="92" spans="1:13">
      <c r="A92" s="120"/>
      <c r="B92" s="119" t="s">
        <v>155</v>
      </c>
      <c r="C92" s="113"/>
      <c r="D92" s="92" t="s">
        <v>158</v>
      </c>
      <c r="E92" s="143">
        <f>'Modello LA'!S92</f>
        <v>3694170.0870062732</v>
      </c>
      <c r="F92" s="134">
        <v>0</v>
      </c>
      <c r="G92" s="134">
        <v>0</v>
      </c>
      <c r="H92" s="134">
        <v>0</v>
      </c>
      <c r="I92" s="134">
        <v>0</v>
      </c>
      <c r="J92" s="134">
        <v>71712.382972232575</v>
      </c>
      <c r="K92" s="134">
        <v>0</v>
      </c>
      <c r="L92" s="134">
        <v>0</v>
      </c>
      <c r="M92" s="134">
        <v>0</v>
      </c>
    </row>
    <row r="93" spans="1:13" ht="24">
      <c r="A93" s="120"/>
      <c r="B93" s="119" t="s">
        <v>157</v>
      </c>
      <c r="C93" s="113"/>
      <c r="D93" s="92" t="s">
        <v>160</v>
      </c>
      <c r="E93" s="143">
        <f>'Modello LA'!S93</f>
        <v>92874.388877963356</v>
      </c>
      <c r="F93" s="134">
        <v>0</v>
      </c>
      <c r="G93" s="134">
        <v>0</v>
      </c>
      <c r="H93" s="134">
        <v>0</v>
      </c>
      <c r="I93" s="134">
        <v>0</v>
      </c>
      <c r="J93" s="134">
        <v>912.7001201346111</v>
      </c>
      <c r="K93" s="134">
        <v>0</v>
      </c>
      <c r="L93" s="134">
        <v>0</v>
      </c>
      <c r="M93" s="134">
        <v>0</v>
      </c>
    </row>
    <row r="94" spans="1:13">
      <c r="A94" s="120"/>
      <c r="B94" s="119" t="s">
        <v>159</v>
      </c>
      <c r="C94" s="113"/>
      <c r="D94" s="92" t="s">
        <v>162</v>
      </c>
      <c r="E94" s="143">
        <f>'Modello LA'!S94</f>
        <v>19670509.850974351</v>
      </c>
      <c r="F94" s="134">
        <v>0</v>
      </c>
      <c r="G94" s="134">
        <v>0</v>
      </c>
      <c r="H94" s="134">
        <v>0</v>
      </c>
      <c r="I94" s="134">
        <v>0</v>
      </c>
      <c r="J94" s="134">
        <v>17471.745682990837</v>
      </c>
      <c r="K94" s="134">
        <v>0</v>
      </c>
      <c r="L94" s="134">
        <v>0</v>
      </c>
      <c r="M94" s="134">
        <v>0</v>
      </c>
    </row>
    <row r="95" spans="1:13" ht="24">
      <c r="A95" s="120"/>
      <c r="B95" s="119" t="s">
        <v>161</v>
      </c>
      <c r="C95" s="113"/>
      <c r="D95" s="92" t="s">
        <v>164</v>
      </c>
      <c r="E95" s="143">
        <f>'Modello LA'!S95</f>
        <v>4147934.7578076143</v>
      </c>
      <c r="F95" s="134">
        <v>0</v>
      </c>
      <c r="G95" s="134">
        <v>0</v>
      </c>
      <c r="H95" s="134">
        <v>0</v>
      </c>
      <c r="I95" s="134">
        <v>0</v>
      </c>
      <c r="J95" s="134">
        <v>9127.0281135393088</v>
      </c>
      <c r="K95" s="134">
        <v>0</v>
      </c>
      <c r="L95" s="134">
        <v>0</v>
      </c>
      <c r="M95" s="134">
        <v>0</v>
      </c>
    </row>
    <row r="96" spans="1:13" ht="24">
      <c r="A96" s="120"/>
      <c r="B96" s="119" t="s">
        <v>163</v>
      </c>
      <c r="C96" s="113"/>
      <c r="D96" s="92" t="s">
        <v>165</v>
      </c>
      <c r="E96" s="143">
        <f>'Modello LA'!S96</f>
        <v>106170.85134820818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>
      <c r="A97" s="112" t="s">
        <v>166</v>
      </c>
      <c r="B97" s="122"/>
      <c r="C97" s="122"/>
      <c r="D97" s="63" t="s">
        <v>28</v>
      </c>
      <c r="E97" s="143">
        <f>'Modello LA'!S97</f>
        <v>559572.07524487004</v>
      </c>
      <c r="F97" s="134">
        <v>288533.51</v>
      </c>
      <c r="G97" s="134">
        <v>73973.03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>
      <c r="A98" s="112" t="s">
        <v>167</v>
      </c>
      <c r="B98" s="122"/>
      <c r="C98" s="122"/>
      <c r="D98" s="63" t="s">
        <v>35</v>
      </c>
      <c r="E98" s="143">
        <f>'Modello LA'!S98</f>
        <v>2564603.0499989828</v>
      </c>
      <c r="F98" s="134">
        <v>0</v>
      </c>
      <c r="G98" s="134">
        <v>0</v>
      </c>
      <c r="H98" s="134">
        <v>0</v>
      </c>
      <c r="I98" s="134">
        <v>0</v>
      </c>
      <c r="J98" s="134">
        <v>125853.95647831056</v>
      </c>
      <c r="K98" s="134">
        <v>0</v>
      </c>
      <c r="L98" s="134">
        <v>0</v>
      </c>
      <c r="M98" s="134">
        <v>0</v>
      </c>
    </row>
    <row r="99" spans="1:20" s="39" customFormat="1" ht="22.5" customHeight="1">
      <c r="A99" s="128">
        <v>29999</v>
      </c>
      <c r="B99" s="124"/>
      <c r="C99" s="123"/>
      <c r="D99" s="129" t="s">
        <v>31</v>
      </c>
      <c r="E99" s="145">
        <f>'Modello LA'!S99</f>
        <v>503346054.8533268</v>
      </c>
      <c r="F99" s="145">
        <f>SUM(F29,F46,F47,F48,F49,F55,F61,F75,F84,F90,F97,F98)</f>
        <v>5114771.68</v>
      </c>
      <c r="G99" s="145">
        <f t="shared" ref="G99:M99" si="20">SUM(G29,G46,G47,G48,G49,G55,G61,G75,G84,G90,G97,G98)</f>
        <v>16623398.499</v>
      </c>
      <c r="H99" s="145">
        <f t="shared" si="20"/>
        <v>0</v>
      </c>
      <c r="I99" s="145">
        <f t="shared" si="20"/>
        <v>0</v>
      </c>
      <c r="J99" s="145">
        <f t="shared" si="20"/>
        <v>2086077.0722043409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>
      <c r="A100" s="187" t="s">
        <v>32</v>
      </c>
      <c r="B100" s="187"/>
      <c r="C100" s="187"/>
      <c r="D100" s="187"/>
      <c r="E100" s="187"/>
      <c r="F100" s="187"/>
      <c r="G100" s="187"/>
      <c r="H100" s="187"/>
      <c r="I100" s="187"/>
      <c r="J100" s="188"/>
      <c r="K100" s="188"/>
      <c r="L100" s="188"/>
      <c r="M100" s="64"/>
    </row>
    <row r="101" spans="1:20" ht="14.25">
      <c r="A101" s="109" t="s">
        <v>168</v>
      </c>
      <c r="B101" s="110"/>
      <c r="C101" s="110"/>
      <c r="D101" s="63" t="s">
        <v>16</v>
      </c>
      <c r="E101" s="144">
        <f>'Modello LA'!S101</f>
        <v>34101223.638672426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>
      <c r="A102" s="118"/>
      <c r="B102" s="119" t="s">
        <v>169</v>
      </c>
      <c r="C102" s="113"/>
      <c r="D102" s="92" t="s">
        <v>170</v>
      </c>
      <c r="E102" s="144">
        <f>'Modello LA'!S102</f>
        <v>31446020.167108417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>
      <c r="A103" s="121"/>
      <c r="B103" s="119"/>
      <c r="C103" s="113" t="s">
        <v>228</v>
      </c>
      <c r="D103" s="132" t="s">
        <v>230</v>
      </c>
      <c r="E103" s="137">
        <f>'Modello LA'!S103</f>
        <v>18481312.902797002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>
      <c r="A104" s="121"/>
      <c r="B104" s="119"/>
      <c r="C104" s="113" t="s">
        <v>229</v>
      </c>
      <c r="D104" s="132" t="s">
        <v>231</v>
      </c>
      <c r="E104" s="137">
        <f>'Modello LA'!S104</f>
        <v>12964707.264311424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>
      <c r="A105" s="121"/>
      <c r="B105" s="119" t="s">
        <v>171</v>
      </c>
      <c r="C105" s="113"/>
      <c r="D105" s="92" t="s">
        <v>232</v>
      </c>
      <c r="E105" s="137">
        <f>'Modello LA'!S105</f>
        <v>2655203.4715639963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>
      <c r="A106" s="109" t="s">
        <v>172</v>
      </c>
      <c r="B106" s="110"/>
      <c r="C106" s="110"/>
      <c r="D106" s="63" t="s">
        <v>17</v>
      </c>
      <c r="E106" s="144">
        <f>'Modello LA'!S106</f>
        <v>330357623.47538239</v>
      </c>
      <c r="F106" s="141">
        <f>SUM(F107,F108,F109,F110,F111)</f>
        <v>8942521.9966197032</v>
      </c>
      <c r="G106" s="141">
        <f t="shared" ref="G106:M106" si="23">SUM(G107,G108,G109,G110,G111)</f>
        <v>41399934.259966783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>
      <c r="A107" s="121"/>
      <c r="B107" s="119" t="s">
        <v>173</v>
      </c>
      <c r="C107" s="113"/>
      <c r="D107" s="92" t="s">
        <v>193</v>
      </c>
      <c r="E107" s="137">
        <f>'Modello LA'!S107</f>
        <v>35310482.359361067</v>
      </c>
      <c r="F107" s="134">
        <v>71252.7352782284</v>
      </c>
      <c r="G107" s="134">
        <v>329868.75039016129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>
      <c r="A108" s="121"/>
      <c r="B108" s="119" t="s">
        <v>174</v>
      </c>
      <c r="C108" s="113"/>
      <c r="D108" s="92" t="s">
        <v>194</v>
      </c>
      <c r="E108" s="137">
        <f>'Modello LA'!S108</f>
        <v>17885776.019284278</v>
      </c>
      <c r="F108" s="134">
        <v>377714.38694210548</v>
      </c>
      <c r="G108" s="134">
        <v>1748651.0845998235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>
      <c r="A109" s="121"/>
      <c r="B109" s="119" t="s">
        <v>176</v>
      </c>
      <c r="C109" s="113"/>
      <c r="D109" s="92" t="s">
        <v>175</v>
      </c>
      <c r="E109" s="137">
        <f>'Modello LA'!S109</f>
        <v>277161365.09673709</v>
      </c>
      <c r="F109" s="134">
        <v>8493554.8743993696</v>
      </c>
      <c r="G109" s="134">
        <v>39321414.424976796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>
      <c r="A112" s="112" t="s">
        <v>179</v>
      </c>
      <c r="B112" s="122"/>
      <c r="C112" s="122"/>
      <c r="D112" s="63" t="s">
        <v>18</v>
      </c>
      <c r="E112" s="137">
        <f>'Modello LA'!S112</f>
        <v>1051583.3064689341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>
      <c r="A113" s="112" t="s">
        <v>180</v>
      </c>
      <c r="B113" s="122"/>
      <c r="C113" s="122"/>
      <c r="D113" s="63" t="s">
        <v>19</v>
      </c>
      <c r="E113" s="137">
        <f>'Modello LA'!S113</f>
        <v>9903367.2886627987</v>
      </c>
      <c r="F113" s="134">
        <v>22356.433380297065</v>
      </c>
      <c r="G113" s="134">
        <v>103500.43003321521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>
      <c r="A114" s="112" t="s">
        <v>181</v>
      </c>
      <c r="B114" s="122"/>
      <c r="C114" s="122"/>
      <c r="D114" s="63" t="s">
        <v>36</v>
      </c>
      <c r="E114" s="137">
        <f>'Modello LA'!S114</f>
        <v>2006241.0283172189</v>
      </c>
      <c r="F114" s="134">
        <v>0</v>
      </c>
      <c r="G114" s="134">
        <v>218670.921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>
      <c r="A115" s="112" t="s">
        <v>182</v>
      </c>
      <c r="B115" s="122"/>
      <c r="C115" s="122"/>
      <c r="D115" s="63" t="s">
        <v>233</v>
      </c>
      <c r="E115" s="137">
        <f>'Modello LA'!S115</f>
        <v>4885506.2240332896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>
      <c r="A116" s="112" t="s">
        <v>183</v>
      </c>
      <c r="B116" s="122"/>
      <c r="C116" s="122"/>
      <c r="D116" s="63" t="s">
        <v>207</v>
      </c>
      <c r="E116" s="137">
        <f>'Modello LA'!S116</f>
        <v>299037.08791800338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>
      <c r="A117" s="112" t="s">
        <v>234</v>
      </c>
      <c r="B117" s="122"/>
      <c r="C117" s="122"/>
      <c r="D117" s="63" t="s">
        <v>184</v>
      </c>
      <c r="E117" s="137">
        <f>'Modello LA'!S117</f>
        <v>102.69733870378452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>
      <c r="A118" s="128">
        <v>39999</v>
      </c>
      <c r="B118" s="124"/>
      <c r="C118" s="123"/>
      <c r="D118" s="129" t="s">
        <v>33</v>
      </c>
      <c r="E118" s="145">
        <f>'Modello LA'!S118</f>
        <v>382604684.74679375</v>
      </c>
      <c r="F118" s="145">
        <f>SUM(F101,F106,F112,F113,F114,F115,F116,F117)</f>
        <v>8964878.4299999997</v>
      </c>
      <c r="G118" s="145">
        <f t="shared" ref="G118:M118" si="24">SUM(G101,G106,G112,G113,G114,G115,G116,G117)</f>
        <v>41722105.610999994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.75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56"/>
      <c r="O119" s="56"/>
      <c r="P119" s="56"/>
      <c r="Q119" s="56"/>
      <c r="R119" s="56"/>
      <c r="S119" s="56"/>
    </row>
    <row r="120" spans="1:20" s="39" customFormat="1" ht="22.5" customHeight="1">
      <c r="A120" s="128">
        <v>49999</v>
      </c>
      <c r="B120" s="124"/>
      <c r="C120" s="123"/>
      <c r="D120" s="130" t="s">
        <v>34</v>
      </c>
      <c r="E120" s="145">
        <f>'Modello LA'!S120</f>
        <v>925153159.39999986</v>
      </c>
      <c r="F120" s="145">
        <f>SUM(F27,F99,F118,F119)</f>
        <v>14079650.109999999</v>
      </c>
      <c r="G120" s="145">
        <f t="shared" ref="G120:M120" si="25">SUM(G27,G99,G118,G119)</f>
        <v>58345504.109999992</v>
      </c>
      <c r="H120" s="145">
        <f t="shared" si="25"/>
        <v>0</v>
      </c>
      <c r="I120" s="145">
        <f t="shared" si="25"/>
        <v>0</v>
      </c>
      <c r="J120" s="145">
        <f t="shared" si="25"/>
        <v>2607723.4599999995</v>
      </c>
      <c r="K120" s="145">
        <f t="shared" si="25"/>
        <v>0</v>
      </c>
      <c r="L120" s="145">
        <f t="shared" si="25"/>
        <v>0</v>
      </c>
      <c r="M120" s="145">
        <f t="shared" si="25"/>
        <v>0</v>
      </c>
      <c r="N120" s="56"/>
      <c r="O120" s="56"/>
      <c r="P120" s="56"/>
      <c r="Q120" s="56"/>
      <c r="R120" s="56"/>
      <c r="S120" s="136"/>
      <c r="T120" s="108"/>
    </row>
  </sheetData>
  <sheetProtection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2020</formula1>
      <formula2>2020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>&amp;L&amp;"Arial,Grassetto"MINISTERO DELLA SALUTEDirezione Generale della Programmazione SanitariaDirezione Generale della Digitalizzazione, del Sistema Informativo Sanitario e della Statistica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20"/>
  <sheetViews>
    <sheetView zoomScale="75" zoomScaleNormal="75" workbookViewId="0">
      <selection activeCell="D16" sqref="D16"/>
    </sheetView>
  </sheetViews>
  <sheetFormatPr defaultColWidth="8.85546875" defaultRowHeight="12.75"/>
  <cols>
    <col min="1" max="1" width="8.28515625" style="5" customWidth="1"/>
    <col min="2" max="2" width="56.42578125" style="5" bestFit="1" customWidth="1"/>
    <col min="3" max="3" width="19.7109375" style="5" customWidth="1"/>
    <col min="4" max="4" width="9.140625" style="5"/>
    <col min="5" max="5" width="36.5703125" style="5" customWidth="1"/>
    <col min="6" max="6" width="19.7109375" style="5" customWidth="1"/>
    <col min="7" max="7" width="9.140625" style="5"/>
    <col min="8" max="8" width="36.5703125" style="5" customWidth="1"/>
    <col min="9" max="9" width="19.7109375" style="5" customWidth="1"/>
    <col min="10" max="256" width="9.140625" style="5"/>
    <col min="257" max="257" width="4.42578125" style="5" customWidth="1"/>
    <col min="258" max="258" width="82" style="5" customWidth="1"/>
    <col min="259" max="259" width="19.140625" style="5" customWidth="1"/>
    <col min="260" max="512" width="9.140625" style="5"/>
    <col min="513" max="513" width="4.42578125" style="5" customWidth="1"/>
    <col min="514" max="514" width="82" style="5" customWidth="1"/>
    <col min="515" max="515" width="19.140625" style="5" customWidth="1"/>
    <col min="516" max="768" width="9.140625" style="5"/>
    <col min="769" max="769" width="4.42578125" style="5" customWidth="1"/>
    <col min="770" max="770" width="82" style="5" customWidth="1"/>
    <col min="771" max="771" width="19.140625" style="5" customWidth="1"/>
    <col min="772" max="1024" width="9.140625" style="5"/>
    <col min="1025" max="1025" width="4.42578125" style="5" customWidth="1"/>
    <col min="1026" max="1026" width="82" style="5" customWidth="1"/>
    <col min="1027" max="1027" width="19.140625" style="5" customWidth="1"/>
    <col min="1028" max="1280" width="9.140625" style="5"/>
    <col min="1281" max="1281" width="4.42578125" style="5" customWidth="1"/>
    <col min="1282" max="1282" width="82" style="5" customWidth="1"/>
    <col min="1283" max="1283" width="19.140625" style="5" customWidth="1"/>
    <col min="1284" max="1536" width="9.140625" style="5"/>
    <col min="1537" max="1537" width="4.42578125" style="5" customWidth="1"/>
    <col min="1538" max="1538" width="82" style="5" customWidth="1"/>
    <col min="1539" max="1539" width="19.140625" style="5" customWidth="1"/>
    <col min="1540" max="1792" width="9.140625" style="5"/>
    <col min="1793" max="1793" width="4.42578125" style="5" customWidth="1"/>
    <col min="1794" max="1794" width="82" style="5" customWidth="1"/>
    <col min="1795" max="1795" width="19.140625" style="5" customWidth="1"/>
    <col min="1796" max="2048" width="9.140625" style="5"/>
    <col min="2049" max="2049" width="4.42578125" style="5" customWidth="1"/>
    <col min="2050" max="2050" width="82" style="5" customWidth="1"/>
    <col min="2051" max="2051" width="19.140625" style="5" customWidth="1"/>
    <col min="2052" max="2304" width="9.140625" style="5"/>
    <col min="2305" max="2305" width="4.42578125" style="5" customWidth="1"/>
    <col min="2306" max="2306" width="82" style="5" customWidth="1"/>
    <col min="2307" max="2307" width="19.140625" style="5" customWidth="1"/>
    <col min="2308" max="2560" width="9.140625" style="5"/>
    <col min="2561" max="2561" width="4.42578125" style="5" customWidth="1"/>
    <col min="2562" max="2562" width="82" style="5" customWidth="1"/>
    <col min="2563" max="2563" width="19.140625" style="5" customWidth="1"/>
    <col min="2564" max="2816" width="9.140625" style="5"/>
    <col min="2817" max="2817" width="4.42578125" style="5" customWidth="1"/>
    <col min="2818" max="2818" width="82" style="5" customWidth="1"/>
    <col min="2819" max="2819" width="19.140625" style="5" customWidth="1"/>
    <col min="2820" max="3072" width="9.140625" style="5"/>
    <col min="3073" max="3073" width="4.42578125" style="5" customWidth="1"/>
    <col min="3074" max="3074" width="82" style="5" customWidth="1"/>
    <col min="3075" max="3075" width="19.140625" style="5" customWidth="1"/>
    <col min="3076" max="3328" width="9.140625" style="5"/>
    <col min="3329" max="3329" width="4.42578125" style="5" customWidth="1"/>
    <col min="3330" max="3330" width="82" style="5" customWidth="1"/>
    <col min="3331" max="3331" width="19.140625" style="5" customWidth="1"/>
    <col min="3332" max="3584" width="9.140625" style="5"/>
    <col min="3585" max="3585" width="4.42578125" style="5" customWidth="1"/>
    <col min="3586" max="3586" width="82" style="5" customWidth="1"/>
    <col min="3587" max="3587" width="19.140625" style="5" customWidth="1"/>
    <col min="3588" max="3840" width="9.140625" style="5"/>
    <col min="3841" max="3841" width="4.42578125" style="5" customWidth="1"/>
    <col min="3842" max="3842" width="82" style="5" customWidth="1"/>
    <col min="3843" max="3843" width="19.140625" style="5" customWidth="1"/>
    <col min="3844" max="4096" width="9.140625" style="5"/>
    <col min="4097" max="4097" width="4.42578125" style="5" customWidth="1"/>
    <col min="4098" max="4098" width="82" style="5" customWidth="1"/>
    <col min="4099" max="4099" width="19.140625" style="5" customWidth="1"/>
    <col min="4100" max="4352" width="9.140625" style="5"/>
    <col min="4353" max="4353" width="4.42578125" style="5" customWidth="1"/>
    <col min="4354" max="4354" width="82" style="5" customWidth="1"/>
    <col min="4355" max="4355" width="19.140625" style="5" customWidth="1"/>
    <col min="4356" max="4608" width="9.140625" style="5"/>
    <col min="4609" max="4609" width="4.42578125" style="5" customWidth="1"/>
    <col min="4610" max="4610" width="82" style="5" customWidth="1"/>
    <col min="4611" max="4611" width="19.140625" style="5" customWidth="1"/>
    <col min="4612" max="4864" width="9.140625" style="5"/>
    <col min="4865" max="4865" width="4.42578125" style="5" customWidth="1"/>
    <col min="4866" max="4866" width="82" style="5" customWidth="1"/>
    <col min="4867" max="4867" width="19.140625" style="5" customWidth="1"/>
    <col min="4868" max="5120" width="9.140625" style="5"/>
    <col min="5121" max="5121" width="4.42578125" style="5" customWidth="1"/>
    <col min="5122" max="5122" width="82" style="5" customWidth="1"/>
    <col min="5123" max="5123" width="19.140625" style="5" customWidth="1"/>
    <col min="5124" max="5376" width="9.140625" style="5"/>
    <col min="5377" max="5377" width="4.42578125" style="5" customWidth="1"/>
    <col min="5378" max="5378" width="82" style="5" customWidth="1"/>
    <col min="5379" max="5379" width="19.140625" style="5" customWidth="1"/>
    <col min="5380" max="5632" width="9.140625" style="5"/>
    <col min="5633" max="5633" width="4.42578125" style="5" customWidth="1"/>
    <col min="5634" max="5634" width="82" style="5" customWidth="1"/>
    <col min="5635" max="5635" width="19.140625" style="5" customWidth="1"/>
    <col min="5636" max="5888" width="9.140625" style="5"/>
    <col min="5889" max="5889" width="4.42578125" style="5" customWidth="1"/>
    <col min="5890" max="5890" width="82" style="5" customWidth="1"/>
    <col min="5891" max="5891" width="19.140625" style="5" customWidth="1"/>
    <col min="5892" max="6144" width="9.140625" style="5"/>
    <col min="6145" max="6145" width="4.42578125" style="5" customWidth="1"/>
    <col min="6146" max="6146" width="82" style="5" customWidth="1"/>
    <col min="6147" max="6147" width="19.140625" style="5" customWidth="1"/>
    <col min="6148" max="6400" width="9.140625" style="5"/>
    <col min="6401" max="6401" width="4.42578125" style="5" customWidth="1"/>
    <col min="6402" max="6402" width="82" style="5" customWidth="1"/>
    <col min="6403" max="6403" width="19.140625" style="5" customWidth="1"/>
    <col min="6404" max="6656" width="9.140625" style="5"/>
    <col min="6657" max="6657" width="4.42578125" style="5" customWidth="1"/>
    <col min="6658" max="6658" width="82" style="5" customWidth="1"/>
    <col min="6659" max="6659" width="19.140625" style="5" customWidth="1"/>
    <col min="6660" max="6912" width="9.140625" style="5"/>
    <col min="6913" max="6913" width="4.42578125" style="5" customWidth="1"/>
    <col min="6914" max="6914" width="82" style="5" customWidth="1"/>
    <col min="6915" max="6915" width="19.140625" style="5" customWidth="1"/>
    <col min="6916" max="7168" width="9.140625" style="5"/>
    <col min="7169" max="7169" width="4.42578125" style="5" customWidth="1"/>
    <col min="7170" max="7170" width="82" style="5" customWidth="1"/>
    <col min="7171" max="7171" width="19.140625" style="5" customWidth="1"/>
    <col min="7172" max="7424" width="9.140625" style="5"/>
    <col min="7425" max="7425" width="4.42578125" style="5" customWidth="1"/>
    <col min="7426" max="7426" width="82" style="5" customWidth="1"/>
    <col min="7427" max="7427" width="19.140625" style="5" customWidth="1"/>
    <col min="7428" max="7680" width="9.140625" style="5"/>
    <col min="7681" max="7681" width="4.42578125" style="5" customWidth="1"/>
    <col min="7682" max="7682" width="82" style="5" customWidth="1"/>
    <col min="7683" max="7683" width="19.140625" style="5" customWidth="1"/>
    <col min="7684" max="7936" width="9.140625" style="5"/>
    <col min="7937" max="7937" width="4.42578125" style="5" customWidth="1"/>
    <col min="7938" max="7938" width="82" style="5" customWidth="1"/>
    <col min="7939" max="7939" width="19.140625" style="5" customWidth="1"/>
    <col min="7940" max="8192" width="9.140625" style="5"/>
    <col min="8193" max="8193" width="4.42578125" style="5" customWidth="1"/>
    <col min="8194" max="8194" width="82" style="5" customWidth="1"/>
    <col min="8195" max="8195" width="19.140625" style="5" customWidth="1"/>
    <col min="8196" max="8448" width="9.140625" style="5"/>
    <col min="8449" max="8449" width="4.42578125" style="5" customWidth="1"/>
    <col min="8450" max="8450" width="82" style="5" customWidth="1"/>
    <col min="8451" max="8451" width="19.140625" style="5" customWidth="1"/>
    <col min="8452" max="8704" width="9.140625" style="5"/>
    <col min="8705" max="8705" width="4.42578125" style="5" customWidth="1"/>
    <col min="8706" max="8706" width="82" style="5" customWidth="1"/>
    <col min="8707" max="8707" width="19.140625" style="5" customWidth="1"/>
    <col min="8708" max="8960" width="9.140625" style="5"/>
    <col min="8961" max="8961" width="4.42578125" style="5" customWidth="1"/>
    <col min="8962" max="8962" width="82" style="5" customWidth="1"/>
    <col min="8963" max="8963" width="19.140625" style="5" customWidth="1"/>
    <col min="8964" max="9216" width="9.140625" style="5"/>
    <col min="9217" max="9217" width="4.42578125" style="5" customWidth="1"/>
    <col min="9218" max="9218" width="82" style="5" customWidth="1"/>
    <col min="9219" max="9219" width="19.140625" style="5" customWidth="1"/>
    <col min="9220" max="9472" width="9.140625" style="5"/>
    <col min="9473" max="9473" width="4.42578125" style="5" customWidth="1"/>
    <col min="9474" max="9474" width="82" style="5" customWidth="1"/>
    <col min="9475" max="9475" width="19.140625" style="5" customWidth="1"/>
    <col min="9476" max="9728" width="9.140625" style="5"/>
    <col min="9729" max="9729" width="4.42578125" style="5" customWidth="1"/>
    <col min="9730" max="9730" width="82" style="5" customWidth="1"/>
    <col min="9731" max="9731" width="19.140625" style="5" customWidth="1"/>
    <col min="9732" max="9984" width="9.140625" style="5"/>
    <col min="9985" max="9985" width="4.42578125" style="5" customWidth="1"/>
    <col min="9986" max="9986" width="82" style="5" customWidth="1"/>
    <col min="9987" max="9987" width="19.140625" style="5" customWidth="1"/>
    <col min="9988" max="10240" width="9.140625" style="5"/>
    <col min="10241" max="10241" width="4.42578125" style="5" customWidth="1"/>
    <col min="10242" max="10242" width="82" style="5" customWidth="1"/>
    <col min="10243" max="10243" width="19.140625" style="5" customWidth="1"/>
    <col min="10244" max="10496" width="9.140625" style="5"/>
    <col min="10497" max="10497" width="4.42578125" style="5" customWidth="1"/>
    <col min="10498" max="10498" width="82" style="5" customWidth="1"/>
    <col min="10499" max="10499" width="19.140625" style="5" customWidth="1"/>
    <col min="10500" max="10752" width="9.140625" style="5"/>
    <col min="10753" max="10753" width="4.42578125" style="5" customWidth="1"/>
    <col min="10754" max="10754" width="82" style="5" customWidth="1"/>
    <col min="10755" max="10755" width="19.140625" style="5" customWidth="1"/>
    <col min="10756" max="11008" width="9.140625" style="5"/>
    <col min="11009" max="11009" width="4.42578125" style="5" customWidth="1"/>
    <col min="11010" max="11010" width="82" style="5" customWidth="1"/>
    <col min="11011" max="11011" width="19.140625" style="5" customWidth="1"/>
    <col min="11012" max="11264" width="9.140625" style="5"/>
    <col min="11265" max="11265" width="4.42578125" style="5" customWidth="1"/>
    <col min="11266" max="11266" width="82" style="5" customWidth="1"/>
    <col min="11267" max="11267" width="19.140625" style="5" customWidth="1"/>
    <col min="11268" max="11520" width="9.140625" style="5"/>
    <col min="11521" max="11521" width="4.42578125" style="5" customWidth="1"/>
    <col min="11522" max="11522" width="82" style="5" customWidth="1"/>
    <col min="11523" max="11523" width="19.140625" style="5" customWidth="1"/>
    <col min="11524" max="11776" width="9.140625" style="5"/>
    <col min="11777" max="11777" width="4.42578125" style="5" customWidth="1"/>
    <col min="11778" max="11778" width="82" style="5" customWidth="1"/>
    <col min="11779" max="11779" width="19.140625" style="5" customWidth="1"/>
    <col min="11780" max="12032" width="9.140625" style="5"/>
    <col min="12033" max="12033" width="4.42578125" style="5" customWidth="1"/>
    <col min="12034" max="12034" width="82" style="5" customWidth="1"/>
    <col min="12035" max="12035" width="19.140625" style="5" customWidth="1"/>
    <col min="12036" max="12288" width="9.140625" style="5"/>
    <col min="12289" max="12289" width="4.42578125" style="5" customWidth="1"/>
    <col min="12290" max="12290" width="82" style="5" customWidth="1"/>
    <col min="12291" max="12291" width="19.140625" style="5" customWidth="1"/>
    <col min="12292" max="12544" width="9.140625" style="5"/>
    <col min="12545" max="12545" width="4.42578125" style="5" customWidth="1"/>
    <col min="12546" max="12546" width="82" style="5" customWidth="1"/>
    <col min="12547" max="12547" width="19.140625" style="5" customWidth="1"/>
    <col min="12548" max="12800" width="9.140625" style="5"/>
    <col min="12801" max="12801" width="4.42578125" style="5" customWidth="1"/>
    <col min="12802" max="12802" width="82" style="5" customWidth="1"/>
    <col min="12803" max="12803" width="19.140625" style="5" customWidth="1"/>
    <col min="12804" max="13056" width="9.140625" style="5"/>
    <col min="13057" max="13057" width="4.42578125" style="5" customWidth="1"/>
    <col min="13058" max="13058" width="82" style="5" customWidth="1"/>
    <col min="13059" max="13059" width="19.140625" style="5" customWidth="1"/>
    <col min="13060" max="13312" width="9.140625" style="5"/>
    <col min="13313" max="13313" width="4.42578125" style="5" customWidth="1"/>
    <col min="13314" max="13314" width="82" style="5" customWidth="1"/>
    <col min="13315" max="13315" width="19.140625" style="5" customWidth="1"/>
    <col min="13316" max="13568" width="9.140625" style="5"/>
    <col min="13569" max="13569" width="4.42578125" style="5" customWidth="1"/>
    <col min="13570" max="13570" width="82" style="5" customWidth="1"/>
    <col min="13571" max="13571" width="19.140625" style="5" customWidth="1"/>
    <col min="13572" max="13824" width="9.140625" style="5"/>
    <col min="13825" max="13825" width="4.42578125" style="5" customWidth="1"/>
    <col min="13826" max="13826" width="82" style="5" customWidth="1"/>
    <col min="13827" max="13827" width="19.140625" style="5" customWidth="1"/>
    <col min="13828" max="14080" width="9.140625" style="5"/>
    <col min="14081" max="14081" width="4.42578125" style="5" customWidth="1"/>
    <col min="14082" max="14082" width="82" style="5" customWidth="1"/>
    <col min="14083" max="14083" width="19.140625" style="5" customWidth="1"/>
    <col min="14084" max="14336" width="9.140625" style="5"/>
    <col min="14337" max="14337" width="4.42578125" style="5" customWidth="1"/>
    <col min="14338" max="14338" width="82" style="5" customWidth="1"/>
    <col min="14339" max="14339" width="19.140625" style="5" customWidth="1"/>
    <col min="14340" max="14592" width="9.140625" style="5"/>
    <col min="14593" max="14593" width="4.42578125" style="5" customWidth="1"/>
    <col min="14594" max="14594" width="82" style="5" customWidth="1"/>
    <col min="14595" max="14595" width="19.140625" style="5" customWidth="1"/>
    <col min="14596" max="14848" width="9.140625" style="5"/>
    <col min="14849" max="14849" width="4.42578125" style="5" customWidth="1"/>
    <col min="14850" max="14850" width="82" style="5" customWidth="1"/>
    <col min="14851" max="14851" width="19.140625" style="5" customWidth="1"/>
    <col min="14852" max="15104" width="9.140625" style="5"/>
    <col min="15105" max="15105" width="4.42578125" style="5" customWidth="1"/>
    <col min="15106" max="15106" width="82" style="5" customWidth="1"/>
    <col min="15107" max="15107" width="19.140625" style="5" customWidth="1"/>
    <col min="15108" max="15360" width="9.140625" style="5"/>
    <col min="15361" max="15361" width="4.42578125" style="5" customWidth="1"/>
    <col min="15362" max="15362" width="82" style="5" customWidth="1"/>
    <col min="15363" max="15363" width="19.140625" style="5" customWidth="1"/>
    <col min="15364" max="15616" width="9.140625" style="5"/>
    <col min="15617" max="15617" width="4.42578125" style="5" customWidth="1"/>
    <col min="15618" max="15618" width="82" style="5" customWidth="1"/>
    <col min="15619" max="15619" width="19.140625" style="5" customWidth="1"/>
    <col min="15620" max="15872" width="9.140625" style="5"/>
    <col min="15873" max="15873" width="4.42578125" style="5" customWidth="1"/>
    <col min="15874" max="15874" width="82" style="5" customWidth="1"/>
    <col min="15875" max="15875" width="19.140625" style="5" customWidth="1"/>
    <col min="15876" max="16128" width="9.140625" style="5"/>
    <col min="16129" max="16129" width="4.42578125" style="5" customWidth="1"/>
    <col min="16130" max="16130" width="82" style="5" customWidth="1"/>
    <col min="16131" max="16131" width="19.140625" style="5" customWidth="1"/>
    <col min="16132" max="16383" width="9.140625" style="5"/>
    <col min="16384" max="16384" width="9.140625" style="5" customWidth="1"/>
  </cols>
  <sheetData>
    <row r="1" spans="1:9" s="1" customFormat="1" ht="19.5" customHeight="1" thickBot="1">
      <c r="A1" s="133"/>
    </row>
    <row r="2" spans="1:9" s="2" customFormat="1" ht="41.25" customHeight="1" thickBot="1">
      <c r="A2" s="211" t="s">
        <v>251</v>
      </c>
      <c r="B2" s="212"/>
      <c r="C2" s="212"/>
      <c r="D2" s="212"/>
      <c r="E2" s="212"/>
      <c r="F2" s="212"/>
      <c r="G2" s="212"/>
      <c r="H2" s="212"/>
      <c r="I2" s="213"/>
    </row>
    <row r="3" spans="1:9" s="1" customFormat="1" ht="28.5" customHeight="1" thickBot="1">
      <c r="B3" s="3"/>
      <c r="C3" s="3"/>
    </row>
    <row r="4" spans="1:9" s="4" customFormat="1" ht="64.5" customHeight="1" thickBot="1">
      <c r="A4" s="214">
        <v>19999</v>
      </c>
      <c r="B4" s="216" t="s">
        <v>221</v>
      </c>
      <c r="C4" s="53" t="s">
        <v>235</v>
      </c>
      <c r="D4" s="214">
        <v>29999</v>
      </c>
      <c r="E4" s="216" t="s">
        <v>31</v>
      </c>
      <c r="F4" s="53" t="s">
        <v>235</v>
      </c>
      <c r="G4" s="214">
        <v>39999</v>
      </c>
      <c r="H4" s="216" t="s">
        <v>33</v>
      </c>
      <c r="I4" s="53" t="s">
        <v>235</v>
      </c>
    </row>
    <row r="5" spans="1:9" s="1" customFormat="1" ht="24" customHeight="1" thickBot="1">
      <c r="A5" s="215"/>
      <c r="B5" s="217"/>
      <c r="C5" s="146">
        <f>'Allegato 3.a'!K27</f>
        <v>0</v>
      </c>
      <c r="D5" s="215"/>
      <c r="E5" s="217"/>
      <c r="F5" s="146">
        <f>'Allegato 3.a'!K99</f>
        <v>0</v>
      </c>
      <c r="G5" s="215"/>
      <c r="H5" s="217"/>
      <c r="I5" s="146">
        <f>'Allegato 3.a'!K118</f>
        <v>0</v>
      </c>
    </row>
    <row r="6" spans="1:9" ht="12.75" customHeight="1">
      <c r="B6" s="6"/>
      <c r="C6" s="6"/>
      <c r="E6" s="6"/>
      <c r="F6" s="6"/>
      <c r="H6" s="6"/>
      <c r="I6" s="6"/>
    </row>
    <row r="7" spans="1:9" ht="12.75" customHeight="1">
      <c r="B7" s="6"/>
      <c r="C7" s="6"/>
      <c r="E7" s="6"/>
      <c r="F7" s="6"/>
      <c r="H7" s="6"/>
      <c r="I7" s="6"/>
    </row>
    <row r="8" spans="1:9" ht="12.75" customHeight="1">
      <c r="B8" s="6"/>
      <c r="C8" s="6"/>
      <c r="E8" s="6"/>
      <c r="F8" s="6"/>
      <c r="H8" s="6"/>
      <c r="I8" s="6"/>
    </row>
    <row r="9" spans="1:9" ht="12.75" customHeight="1">
      <c r="B9" s="6"/>
      <c r="C9" s="6"/>
      <c r="E9" s="6"/>
      <c r="F9" s="6"/>
      <c r="H9" s="6"/>
      <c r="I9" s="6"/>
    </row>
    <row r="10" spans="1:9">
      <c r="B10" s="6"/>
      <c r="C10" s="6"/>
      <c r="E10" s="6"/>
      <c r="F10" s="6"/>
      <c r="H10" s="6"/>
      <c r="I10" s="6"/>
    </row>
    <row r="11" spans="1:9" ht="12.75" customHeight="1">
      <c r="B11" s="6"/>
      <c r="C11" s="6"/>
      <c r="E11" s="6"/>
      <c r="F11" s="6"/>
      <c r="H11" s="6"/>
      <c r="I11" s="6"/>
    </row>
    <row r="12" spans="1:9" ht="12.75" customHeight="1">
      <c r="B12" s="7"/>
      <c r="C12" s="6"/>
      <c r="E12" s="7"/>
      <c r="F12" s="6"/>
      <c r="H12" s="7"/>
      <c r="I12" s="6"/>
    </row>
    <row r="13" spans="1:9" ht="12.75" customHeight="1">
      <c r="B13" s="6"/>
      <c r="C13" s="6"/>
      <c r="E13" s="6"/>
      <c r="F13" s="6"/>
      <c r="H13" s="6"/>
      <c r="I13" s="6"/>
    </row>
    <row r="14" spans="1:9" ht="12.75" customHeight="1">
      <c r="B14" s="6"/>
      <c r="C14" s="6"/>
      <c r="E14" s="6"/>
      <c r="F14" s="6"/>
      <c r="H14" s="6"/>
      <c r="I14" s="6"/>
    </row>
    <row r="15" spans="1:9" ht="12.75" customHeight="1">
      <c r="B15" s="6"/>
      <c r="C15" s="6"/>
      <c r="E15" s="6"/>
      <c r="F15" s="6"/>
      <c r="H15" s="6"/>
      <c r="I15" s="6"/>
    </row>
    <row r="16" spans="1:9" ht="12.75" customHeight="1">
      <c r="B16" s="6"/>
      <c r="C16" s="6"/>
      <c r="E16" s="6"/>
      <c r="F16" s="6"/>
      <c r="H16" s="6"/>
      <c r="I16" s="6"/>
    </row>
    <row r="17" spans="1:9" ht="12.75" customHeight="1">
      <c r="B17" s="6"/>
      <c r="C17" s="6"/>
      <c r="E17" s="6"/>
      <c r="F17" s="6"/>
      <c r="H17" s="6"/>
      <c r="I17" s="6"/>
    </row>
    <row r="18" spans="1:9" ht="12.75" customHeight="1">
      <c r="B18" s="6"/>
      <c r="C18" s="6"/>
      <c r="E18" s="6"/>
      <c r="F18" s="6"/>
      <c r="H18" s="6"/>
      <c r="I18" s="6"/>
    </row>
    <row r="19" spans="1:9" ht="12.75" customHeight="1">
      <c r="B19" s="6"/>
      <c r="C19" s="6"/>
      <c r="E19" s="6"/>
      <c r="F19" s="6"/>
      <c r="H19" s="6"/>
      <c r="I19" s="6"/>
    </row>
    <row r="20" spans="1:9" ht="12.75" customHeight="1">
      <c r="C20" s="6"/>
      <c r="F20" s="6"/>
      <c r="I20" s="6"/>
    </row>
    <row r="21" spans="1:9" ht="14.25" customHeight="1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>
      <c r="B22" s="9"/>
      <c r="C22" s="6"/>
      <c r="E22" s="9"/>
      <c r="F22" s="6"/>
      <c r="H22" s="9"/>
      <c r="I22" s="6"/>
    </row>
    <row r="23" spans="1:9" ht="12.75" customHeight="1">
      <c r="B23" s="9"/>
      <c r="C23" s="6"/>
      <c r="E23" s="9"/>
      <c r="F23" s="6"/>
      <c r="H23" s="9"/>
      <c r="I23" s="6"/>
    </row>
    <row r="24" spans="1:9" ht="15" customHeight="1">
      <c r="B24" s="6"/>
      <c r="C24" s="6"/>
      <c r="E24" s="6"/>
      <c r="F24" s="6"/>
      <c r="H24" s="6"/>
      <c r="I24" s="6"/>
    </row>
    <row r="25" spans="1:9" ht="16.5" customHeight="1">
      <c r="B25" s="9"/>
      <c r="C25" s="6"/>
      <c r="E25" s="9"/>
      <c r="F25" s="6"/>
      <c r="H25" s="9"/>
      <c r="I25" s="6"/>
    </row>
    <row r="26" spans="1:9" ht="12.75" customHeight="1">
      <c r="B26" s="9"/>
      <c r="C26" s="6"/>
      <c r="E26" s="9"/>
      <c r="F26" s="6"/>
      <c r="H26" s="9"/>
      <c r="I26" s="6"/>
    </row>
    <row r="27" spans="1:9" ht="12.75" customHeight="1">
      <c r="B27" s="9"/>
      <c r="C27" s="6"/>
      <c r="E27" s="9"/>
      <c r="F27" s="6"/>
      <c r="H27" s="9"/>
      <c r="I27" s="6"/>
    </row>
    <row r="28" spans="1:9" ht="12.75" customHeight="1">
      <c r="B28" s="6"/>
      <c r="C28" s="6"/>
      <c r="E28" s="6"/>
      <c r="F28" s="6"/>
      <c r="H28" s="6"/>
      <c r="I28" s="6"/>
    </row>
    <row r="29" spans="1:9" ht="12.75" customHeight="1">
      <c r="B29" s="6"/>
      <c r="C29" s="6"/>
      <c r="E29" s="6"/>
      <c r="F29" s="6"/>
      <c r="H29" s="6"/>
      <c r="I29" s="6"/>
    </row>
    <row r="30" spans="1:9" ht="12.75" customHeight="1">
      <c r="B30" s="6"/>
      <c r="C30" s="6"/>
      <c r="E30" s="6"/>
      <c r="F30" s="6"/>
      <c r="H30" s="6"/>
      <c r="I30" s="6"/>
    </row>
    <row r="31" spans="1:9" ht="12.75" customHeight="1">
      <c r="B31" s="6"/>
      <c r="C31" s="6"/>
      <c r="E31" s="6"/>
      <c r="F31" s="6"/>
      <c r="H31" s="6"/>
      <c r="I31" s="6"/>
    </row>
    <row r="32" spans="1:9" ht="12.75" customHeight="1">
      <c r="B32" s="6"/>
      <c r="C32" s="6"/>
      <c r="E32" s="6"/>
      <c r="F32" s="6"/>
      <c r="H32" s="6"/>
      <c r="I32" s="6"/>
    </row>
    <row r="33" spans="2:9" ht="12.75" customHeight="1">
      <c r="B33" s="6"/>
      <c r="C33" s="6"/>
      <c r="E33" s="6"/>
      <c r="F33" s="6"/>
      <c r="H33" s="6"/>
      <c r="I33" s="6"/>
    </row>
    <row r="34" spans="2:9" ht="12.75" customHeight="1">
      <c r="B34" s="6"/>
      <c r="C34" s="6"/>
      <c r="E34" s="6"/>
      <c r="F34" s="6"/>
      <c r="H34" s="6"/>
      <c r="I34" s="6"/>
    </row>
    <row r="35" spans="2:9" ht="12.75" customHeight="1">
      <c r="B35" s="6"/>
      <c r="C35" s="6"/>
      <c r="E35" s="6"/>
      <c r="F35" s="6"/>
      <c r="H35" s="6"/>
      <c r="I35" s="6"/>
    </row>
    <row r="36" spans="2:9" ht="12.75" customHeight="1">
      <c r="B36" s="6"/>
      <c r="C36" s="6"/>
      <c r="E36" s="6"/>
      <c r="F36" s="6"/>
      <c r="H36" s="6"/>
      <c r="I36" s="6"/>
    </row>
    <row r="37" spans="2:9" ht="12.75" customHeight="1">
      <c r="B37" s="6"/>
      <c r="C37" s="6"/>
      <c r="E37" s="6"/>
      <c r="F37" s="6"/>
      <c r="H37" s="6"/>
      <c r="I37" s="6"/>
    </row>
    <row r="38" spans="2:9" ht="12.75" customHeight="1">
      <c r="B38" s="6"/>
      <c r="C38" s="6"/>
      <c r="E38" s="6"/>
      <c r="F38" s="6"/>
      <c r="H38" s="6"/>
      <c r="I38" s="6"/>
    </row>
    <row r="39" spans="2:9" ht="12.75" customHeight="1">
      <c r="B39" s="6"/>
      <c r="C39" s="6"/>
      <c r="E39" s="6"/>
      <c r="F39" s="6"/>
      <c r="H39" s="6"/>
      <c r="I39" s="6"/>
    </row>
    <row r="40" spans="2:9" ht="12.75" customHeight="1">
      <c r="B40" s="6"/>
      <c r="C40" s="6"/>
      <c r="E40" s="6"/>
      <c r="F40" s="6"/>
      <c r="H40" s="6"/>
      <c r="I40" s="6"/>
    </row>
    <row r="41" spans="2:9" ht="12.75" customHeight="1">
      <c r="B41" s="6"/>
      <c r="C41" s="6"/>
      <c r="E41" s="6"/>
      <c r="F41" s="6"/>
      <c r="H41" s="6"/>
      <c r="I41" s="6"/>
    </row>
    <row r="42" spans="2:9" ht="12.75" customHeight="1">
      <c r="B42" s="6"/>
      <c r="C42" s="6"/>
      <c r="E42" s="6"/>
      <c r="F42" s="6"/>
      <c r="H42" s="6"/>
      <c r="I42" s="6"/>
    </row>
    <row r="43" spans="2:9" ht="12.75" customHeight="1">
      <c r="B43" s="6"/>
      <c r="C43" s="6"/>
      <c r="E43" s="6"/>
      <c r="F43" s="6"/>
      <c r="H43" s="6"/>
      <c r="I43" s="6"/>
    </row>
    <row r="44" spans="2:9" ht="12.75" customHeight="1">
      <c r="B44" s="6"/>
      <c r="C44" s="6"/>
      <c r="E44" s="6"/>
      <c r="F44" s="6"/>
      <c r="H44" s="6"/>
      <c r="I44" s="6"/>
    </row>
    <row r="45" spans="2:9" ht="12.75" customHeight="1">
      <c r="B45" s="6"/>
      <c r="C45" s="6"/>
      <c r="E45" s="6"/>
      <c r="F45" s="6"/>
      <c r="H45" s="6"/>
      <c r="I45" s="6"/>
    </row>
    <row r="46" spans="2:9" ht="12.75" customHeight="1">
      <c r="B46" s="6"/>
      <c r="C46" s="6"/>
      <c r="E46" s="6"/>
      <c r="F46" s="6"/>
      <c r="H46" s="6"/>
      <c r="I46" s="6"/>
    </row>
    <row r="47" spans="2:9" ht="12.75" customHeight="1">
      <c r="B47" s="6"/>
      <c r="C47" s="6"/>
      <c r="E47" s="6"/>
      <c r="F47" s="6"/>
      <c r="H47" s="6"/>
      <c r="I47" s="6"/>
    </row>
    <row r="48" spans="2:9">
      <c r="B48" s="10"/>
      <c r="C48" s="6"/>
      <c r="E48" s="10"/>
      <c r="F48" s="6"/>
      <c r="H48" s="10"/>
      <c r="I48" s="6"/>
    </row>
    <row r="49" spans="2:9">
      <c r="B49" s="3"/>
      <c r="C49" s="3"/>
      <c r="E49" s="3"/>
      <c r="F49" s="3"/>
      <c r="H49" s="3"/>
      <c r="I49" s="3"/>
    </row>
    <row r="120" spans="19:19">
      <c r="S120" s="5">
        <f>SUM(E120:R120)</f>
        <v>0</v>
      </c>
    </row>
  </sheetData>
  <sheetProtection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Conte</dc:creator>
  <cp:lastModifiedBy>reno.grossi</cp:lastModifiedBy>
  <cp:lastPrinted>2020-05-27T16:06:35Z</cp:lastPrinted>
  <dcterms:created xsi:type="dcterms:W3CDTF">2003-09-29T10:34:29Z</dcterms:created>
  <dcterms:modified xsi:type="dcterms:W3CDTF">2021-07-30T07:06:04Z</dcterms:modified>
</cp:coreProperties>
</file>