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resources.deloitte.com/personal/gbefi_deloitte_it/Documents/Desktop/"/>
    </mc:Choice>
  </mc:AlternateContent>
  <xr:revisionPtr revIDLastSave="64" documentId="8_{89D18D92-7F27-4DF6-AE8D-0847AFC2EB15}" xr6:coauthVersionLast="47" xr6:coauthVersionMax="47" xr10:uidLastSave="{F3897674-0EE1-4801-9F9E-CCA23FF0CC2B}"/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1140" yWindow="1140" windowWidth="11440" windowHeight="7360" tabRatio="857" activeTab="1" xr2:uid="{00000000-000D-0000-FFFF-FFFF00000000}"/>
  </bookViews>
  <sheets>
    <sheet name="Modello LA" sheetId="13" r:id="rId1"/>
    <sheet name="Allegato 3.a" sheetId="11" r:id="rId2"/>
    <sheet name="Allegato 3.b" sheetId="12" r:id="rId3"/>
  </sheets>
  <externalReferences>
    <externalReference r:id="rId4"/>
  </externalReference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8" i="13" l="1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E4" i="11"/>
  <c r="S120" i="12" l="1"/>
  <c r="F10" i="11"/>
  <c r="F56" i="11"/>
  <c r="F106" i="11" l="1"/>
  <c r="F102" i="11"/>
  <c r="F101" i="11" s="1"/>
  <c r="F90" i="11"/>
  <c r="F84" i="11"/>
  <c r="F76" i="11"/>
  <c r="F75" i="11" s="1"/>
  <c r="F68" i="11"/>
  <c r="F62" i="11"/>
  <c r="F55" i="11"/>
  <c r="F51" i="11"/>
  <c r="F49" i="11" s="1"/>
  <c r="F43" i="11"/>
  <c r="F37" i="11"/>
  <c r="F30" i="11"/>
  <c r="M22" i="11"/>
  <c r="F18" i="11"/>
  <c r="F22" i="11"/>
  <c r="L22" i="11"/>
  <c r="K22" i="11"/>
  <c r="J22" i="11"/>
  <c r="I22" i="11"/>
  <c r="H22" i="11"/>
  <c r="G22" i="11"/>
  <c r="F61" i="11" l="1"/>
  <c r="F17" i="11"/>
  <c r="M106" i="11" l="1"/>
  <c r="L106" i="11"/>
  <c r="K106" i="11"/>
  <c r="J106" i="11"/>
  <c r="I106" i="11"/>
  <c r="H106" i="11"/>
  <c r="G106" i="11"/>
  <c r="M102" i="11"/>
  <c r="L102" i="11"/>
  <c r="L101" i="11" s="1"/>
  <c r="K102" i="11"/>
  <c r="K101" i="11" s="1"/>
  <c r="J102" i="11"/>
  <c r="J101" i="11" s="1"/>
  <c r="I102" i="11"/>
  <c r="I101" i="11" s="1"/>
  <c r="I118" i="11" s="1"/>
  <c r="H102" i="11"/>
  <c r="H101" i="11" s="1"/>
  <c r="G102" i="11"/>
  <c r="G101" i="11" s="1"/>
  <c r="F118" i="11"/>
  <c r="M101" i="11"/>
  <c r="M118" i="11" s="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 s="1"/>
  <c r="L76" i="11"/>
  <c r="L75" i="11" s="1"/>
  <c r="K76" i="11"/>
  <c r="K75" i="11" s="1"/>
  <c r="J76" i="11"/>
  <c r="I76" i="11"/>
  <c r="I75" i="11" s="1"/>
  <c r="H76" i="11"/>
  <c r="H75" i="11" s="1"/>
  <c r="G76" i="11"/>
  <c r="G75" i="11" s="1"/>
  <c r="J75" i="11"/>
  <c r="M68" i="11"/>
  <c r="L68" i="11"/>
  <c r="K68" i="11"/>
  <c r="J68" i="11"/>
  <c r="I68" i="11"/>
  <c r="I61" i="11" s="1"/>
  <c r="H68" i="11"/>
  <c r="H61" i="11" s="1"/>
  <c r="G68" i="11"/>
  <c r="M62" i="11"/>
  <c r="L62" i="11"/>
  <c r="K62" i="11"/>
  <c r="J62" i="11"/>
  <c r="I62" i="11"/>
  <c r="H62" i="11"/>
  <c r="G62" i="11"/>
  <c r="M56" i="11"/>
  <c r="M55" i="11" s="1"/>
  <c r="L56" i="11"/>
  <c r="L55" i="11" s="1"/>
  <c r="K56" i="11"/>
  <c r="K55" i="11" s="1"/>
  <c r="J56" i="11"/>
  <c r="J55" i="11" s="1"/>
  <c r="I56" i="11"/>
  <c r="I55" i="11" s="1"/>
  <c r="H56" i="11"/>
  <c r="H55" i="11" s="1"/>
  <c r="G56" i="11"/>
  <c r="G55" i="11" s="1"/>
  <c r="M51" i="11"/>
  <c r="M49" i="11" s="1"/>
  <c r="L51" i="11"/>
  <c r="L49" i="11" s="1"/>
  <c r="K51" i="11"/>
  <c r="K49" i="11" s="1"/>
  <c r="J51" i="11"/>
  <c r="J49" i="11" s="1"/>
  <c r="I51" i="11"/>
  <c r="H51" i="11"/>
  <c r="H49" i="11" s="1"/>
  <c r="G51" i="11"/>
  <c r="G49" i="11" s="1"/>
  <c r="I49" i="11"/>
  <c r="M43" i="11"/>
  <c r="L43" i="11"/>
  <c r="K43" i="11"/>
  <c r="J43" i="11"/>
  <c r="I43" i="11"/>
  <c r="H43" i="11"/>
  <c r="G43" i="11"/>
  <c r="M37" i="11"/>
  <c r="L37" i="11"/>
  <c r="K37" i="11"/>
  <c r="J37" i="11"/>
  <c r="I37" i="11"/>
  <c r="H37" i="11"/>
  <c r="G37" i="11"/>
  <c r="M30" i="11"/>
  <c r="L30" i="11"/>
  <c r="K30" i="11"/>
  <c r="J30" i="11"/>
  <c r="I30" i="11"/>
  <c r="H30" i="11"/>
  <c r="G30" i="11"/>
  <c r="M18" i="11"/>
  <c r="M17" i="11" s="1"/>
  <c r="L18" i="11"/>
  <c r="L17" i="11" s="1"/>
  <c r="K18" i="11"/>
  <c r="K17" i="11" s="1"/>
  <c r="J18" i="11"/>
  <c r="J17" i="11" s="1"/>
  <c r="I18" i="11"/>
  <c r="I17" i="11" s="1"/>
  <c r="H18" i="11"/>
  <c r="H17" i="11" s="1"/>
  <c r="G18" i="11"/>
  <c r="G17" i="11" s="1"/>
  <c r="F27" i="11"/>
  <c r="M10" i="11"/>
  <c r="L10" i="11"/>
  <c r="K10" i="11"/>
  <c r="J10" i="11"/>
  <c r="I10" i="11"/>
  <c r="H10" i="11"/>
  <c r="G10" i="11"/>
  <c r="K61" i="11" l="1"/>
  <c r="M61" i="11"/>
  <c r="J29" i="11"/>
  <c r="H29" i="11"/>
  <c r="H99" i="11" s="1"/>
  <c r="I29" i="11"/>
  <c r="I99" i="11" s="1"/>
  <c r="L61" i="11"/>
  <c r="J61" i="11"/>
  <c r="G61" i="11"/>
  <c r="M29" i="11"/>
  <c r="M99" i="11" s="1"/>
  <c r="L29" i="11"/>
  <c r="G27" i="11"/>
  <c r="K27" i="11"/>
  <c r="C5" i="12" s="1"/>
  <c r="I27" i="11"/>
  <c r="M27" i="11"/>
  <c r="L118" i="11"/>
  <c r="J118" i="11"/>
  <c r="K118" i="11"/>
  <c r="I5" i="12" s="1"/>
  <c r="G118" i="11"/>
  <c r="H118" i="11"/>
  <c r="G29" i="11"/>
  <c r="K29" i="11"/>
  <c r="K99" i="11" s="1"/>
  <c r="H27" i="11"/>
  <c r="L27" i="11"/>
  <c r="F29" i="11"/>
  <c r="J27" i="11"/>
  <c r="J99" i="11" l="1"/>
  <c r="J120" i="11" s="1"/>
  <c r="L99" i="11"/>
  <c r="L120" i="11" s="1"/>
  <c r="G99" i="11"/>
  <c r="G120" i="11" s="1"/>
  <c r="M120" i="11"/>
  <c r="I120" i="11"/>
  <c r="H120" i="11"/>
  <c r="F99" i="11"/>
  <c r="F120" i="11" s="1"/>
  <c r="K120" i="11"/>
  <c r="F5" i="12"/>
  <c r="Q22" i="13" l="1"/>
  <c r="P22" i="13"/>
  <c r="L22" i="13"/>
  <c r="S36" i="13"/>
  <c r="E36" i="11" s="1"/>
  <c r="G22" i="13"/>
  <c r="F22" i="13"/>
  <c r="S112" i="13"/>
  <c r="E112" i="11" s="1"/>
  <c r="S119" i="13"/>
  <c r="E119" i="11" s="1"/>
  <c r="R22" i="13"/>
  <c r="S73" i="13"/>
  <c r="E73" i="11" s="1"/>
  <c r="S89" i="13"/>
  <c r="E89" i="11" s="1"/>
  <c r="S96" i="13"/>
  <c r="E96" i="11" s="1"/>
  <c r="S80" i="13"/>
  <c r="E80" i="11" s="1"/>
  <c r="S58" i="13"/>
  <c r="E58" i="11" s="1"/>
  <c r="S45" i="13"/>
  <c r="E45" i="11" s="1"/>
  <c r="S74" i="13"/>
  <c r="E74" i="11" s="1"/>
  <c r="S32" i="13"/>
  <c r="E32" i="11" s="1"/>
  <c r="S39" i="13"/>
  <c r="E39" i="11" s="1"/>
  <c r="K22" i="13"/>
  <c r="S33" i="13"/>
  <c r="E33" i="11" s="1"/>
  <c r="S92" i="13"/>
  <c r="E92" i="11" s="1"/>
  <c r="S46" i="13"/>
  <c r="E46" i="11" s="1"/>
  <c r="I22" i="13"/>
  <c r="S72" i="13"/>
  <c r="E72" i="11" s="1"/>
  <c r="S53" i="13"/>
  <c r="E53" i="11" s="1"/>
  <c r="S40" i="13"/>
  <c r="E40" i="11" s="1"/>
  <c r="S116" i="13"/>
  <c r="E116" i="11" s="1"/>
  <c r="S93" i="13"/>
  <c r="E93" i="11" s="1"/>
  <c r="S47" i="13"/>
  <c r="E47" i="11" s="1"/>
  <c r="H22" i="13"/>
  <c r="S110" i="13"/>
  <c r="E110" i="11" s="1"/>
  <c r="S105" i="13"/>
  <c r="E105" i="11" s="1"/>
  <c r="S41" i="13"/>
  <c r="E41" i="11" s="1"/>
  <c r="S117" i="13"/>
  <c r="E117" i="11" s="1"/>
  <c r="S48" i="13"/>
  <c r="E48" i="11" s="1"/>
  <c r="S111" i="13"/>
  <c r="E111" i="11" s="1"/>
  <c r="S66" i="13"/>
  <c r="E66" i="11" s="1"/>
  <c r="E22" i="13"/>
  <c r="S23" i="13"/>
  <c r="E23" i="11" s="1"/>
  <c r="S24" i="13"/>
  <c r="E24" i="11" s="1"/>
  <c r="J22" i="13"/>
  <c r="O22" i="13"/>
  <c r="S42" i="13"/>
  <c r="E42" i="11" s="1"/>
  <c r="S34" i="13"/>
  <c r="E34" i="11" s="1"/>
  <c r="S26" i="13"/>
  <c r="E26" i="11" s="1"/>
  <c r="N22" i="13"/>
  <c r="S91" i="13"/>
  <c r="E91" i="11" s="1"/>
  <c r="S67" i="13"/>
  <c r="E67" i="11" s="1"/>
  <c r="S59" i="13"/>
  <c r="E59" i="11" s="1"/>
  <c r="M22" i="13"/>
  <c r="S20" i="13"/>
  <c r="E20" i="11" s="1"/>
  <c r="N56" i="13" l="1"/>
  <c r="N55" i="13" s="1"/>
  <c r="K37" i="13"/>
  <c r="I43" i="13"/>
  <c r="N30" i="13"/>
  <c r="I51" i="13"/>
  <c r="N51" i="13"/>
  <c r="K51" i="13"/>
  <c r="N43" i="13"/>
  <c r="I30" i="13"/>
  <c r="N37" i="13"/>
  <c r="K56" i="13"/>
  <c r="N68" i="13"/>
  <c r="N84" i="13"/>
  <c r="I37" i="13"/>
  <c r="I56" i="13"/>
  <c r="K43" i="13"/>
  <c r="K68" i="13"/>
  <c r="N90" i="13"/>
  <c r="N18" i="13"/>
  <c r="N17" i="13" s="1"/>
  <c r="S22" i="13"/>
  <c r="E22" i="11" s="1"/>
  <c r="N29" i="13" l="1"/>
  <c r="N106" i="13"/>
  <c r="K49" i="13"/>
  <c r="I76" i="13"/>
  <c r="I75" i="13" s="1"/>
  <c r="I106" i="13"/>
  <c r="N49" i="13"/>
  <c r="N62" i="13"/>
  <c r="N61" i="13" s="1"/>
  <c r="N76" i="13"/>
  <c r="N75" i="13" s="1"/>
  <c r="I18" i="13"/>
  <c r="I17" i="13" s="1"/>
  <c r="K55" i="13"/>
  <c r="I62" i="13"/>
  <c r="I55" i="13"/>
  <c r="K90" i="13"/>
  <c r="I29" i="13"/>
  <c r="I49" i="13"/>
  <c r="K10" i="13"/>
  <c r="K30" i="13"/>
  <c r="K29" i="13" s="1"/>
  <c r="I90" i="13"/>
  <c r="I68" i="13"/>
  <c r="K76" i="13"/>
  <c r="K75" i="13" s="1"/>
  <c r="I84" i="13"/>
  <c r="K84" i="13"/>
  <c r="K18" i="13"/>
  <c r="K17" i="13" s="1"/>
  <c r="N99" i="13" l="1"/>
  <c r="I61" i="13"/>
  <c r="I99" i="13" s="1"/>
  <c r="K27" i="13"/>
  <c r="Q51" i="13" l="1"/>
  <c r="P43" i="13"/>
  <c r="G43" i="13"/>
  <c r="O18" i="13"/>
  <c r="O17" i="13" s="1"/>
  <c r="G56" i="13"/>
  <c r="R56" i="13"/>
  <c r="G37" i="13"/>
  <c r="F43" i="13"/>
  <c r="O37" i="13"/>
  <c r="P37" i="13"/>
  <c r="R51" i="13"/>
  <c r="F51" i="13"/>
  <c r="O90" i="13"/>
  <c r="Q62" i="13"/>
  <c r="R37" i="13"/>
  <c r="Q43" i="13"/>
  <c r="R43" i="13"/>
  <c r="O51" i="13"/>
  <c r="O49" i="13" s="1"/>
  <c r="P51" i="13"/>
  <c r="F56" i="13"/>
  <c r="O56" i="13"/>
  <c r="P56" i="13"/>
  <c r="P55" i="13" s="1"/>
  <c r="O43" i="13"/>
  <c r="F37" i="13"/>
  <c r="Q30" i="13"/>
  <c r="R30" i="13"/>
  <c r="O30" i="13"/>
  <c r="P18" i="13"/>
  <c r="P17" i="13" s="1"/>
  <c r="Q37" i="13"/>
  <c r="R76" i="13"/>
  <c r="G51" i="13"/>
  <c r="Q56" i="13"/>
  <c r="O62" i="13"/>
  <c r="O55" i="13" l="1"/>
  <c r="G90" i="13"/>
  <c r="G30" i="13"/>
  <c r="G29" i="13" s="1"/>
  <c r="O29" i="13"/>
  <c r="O106" i="13"/>
  <c r="O84" i="13"/>
  <c r="O76" i="13"/>
  <c r="O75" i="13" s="1"/>
  <c r="F30" i="13"/>
  <c r="F29" i="13" s="1"/>
  <c r="Q55" i="13"/>
  <c r="F62" i="13"/>
  <c r="G106" i="13"/>
  <c r="F68" i="13"/>
  <c r="O68" i="13"/>
  <c r="O61" i="13" s="1"/>
  <c r="F84" i="13"/>
  <c r="Q49" i="13"/>
  <c r="Q76" i="13"/>
  <c r="Q75" i="13" s="1"/>
  <c r="R29" i="13"/>
  <c r="R62" i="13"/>
  <c r="P49" i="13"/>
  <c r="Q29" i="13"/>
  <c r="P84" i="13"/>
  <c r="R18" i="13"/>
  <c r="R17" i="13" s="1"/>
  <c r="Q68" i="13"/>
  <c r="Q61" i="13" s="1"/>
  <c r="Q90" i="13"/>
  <c r="G84" i="13"/>
  <c r="G49" i="13"/>
  <c r="Q18" i="13"/>
  <c r="Q17" i="13" s="1"/>
  <c r="P62" i="13"/>
  <c r="F55" i="13"/>
  <c r="F76" i="13"/>
  <c r="F75" i="13" s="1"/>
  <c r="P68" i="13"/>
  <c r="P30" i="13"/>
  <c r="P29" i="13" s="1"/>
  <c r="Q106" i="13"/>
  <c r="G62" i="13"/>
  <c r="G18" i="13"/>
  <c r="G17" i="13" s="1"/>
  <c r="G68" i="13"/>
  <c r="P106" i="13"/>
  <c r="F106" i="13"/>
  <c r="G55" i="13"/>
  <c r="P90" i="13"/>
  <c r="Q84" i="13"/>
  <c r="F18" i="13"/>
  <c r="F17" i="13" s="1"/>
  <c r="F49" i="13"/>
  <c r="F90" i="13"/>
  <c r="G76" i="13"/>
  <c r="G75" i="13" s="1"/>
  <c r="R10" i="13"/>
  <c r="L51" i="13"/>
  <c r="G10" i="13"/>
  <c r="P76" i="13"/>
  <c r="P75" i="13" s="1"/>
  <c r="R75" i="13"/>
  <c r="R49" i="13"/>
  <c r="R90" i="13"/>
  <c r="N10" i="13"/>
  <c r="N27" i="13" s="1"/>
  <c r="O10" i="13"/>
  <c r="O27" i="13" s="1"/>
  <c r="R84" i="13"/>
  <c r="R68" i="13"/>
  <c r="L56" i="13"/>
  <c r="R55" i="13"/>
  <c r="P10" i="13"/>
  <c r="P27" i="13" s="1"/>
  <c r="Q10" i="13"/>
  <c r="R106" i="13"/>
  <c r="F10" i="13"/>
  <c r="R61" i="13" l="1"/>
  <c r="R99" i="13" s="1"/>
  <c r="O99" i="13"/>
  <c r="G27" i="13"/>
  <c r="F27" i="13"/>
  <c r="G61" i="13"/>
  <c r="G99" i="13" s="1"/>
  <c r="Q99" i="13"/>
  <c r="F61" i="13"/>
  <c r="F99" i="13" s="1"/>
  <c r="R27" i="13"/>
  <c r="Q27" i="13"/>
  <c r="P61" i="13"/>
  <c r="P99" i="13" s="1"/>
  <c r="L90" i="13"/>
  <c r="K62" i="13"/>
  <c r="K61" i="13" s="1"/>
  <c r="K99" i="13" s="1"/>
  <c r="K106" i="13"/>
  <c r="L43" i="13"/>
  <c r="L55" i="13"/>
  <c r="L30" i="13"/>
  <c r="L18" i="13"/>
  <c r="L17" i="13" s="1"/>
  <c r="L62" i="13"/>
  <c r="L10" i="13"/>
  <c r="L49" i="13"/>
  <c r="L37" i="13"/>
  <c r="L106" i="13"/>
  <c r="J10" i="13"/>
  <c r="L76" i="13" l="1"/>
  <c r="L75" i="13" s="1"/>
  <c r="L29" i="13"/>
  <c r="L84" i="13"/>
  <c r="L68" i="13"/>
  <c r="L61" i="13" s="1"/>
  <c r="L27" i="13"/>
  <c r="M84" i="13"/>
  <c r="M37" i="13"/>
  <c r="M43" i="13"/>
  <c r="H51" i="13"/>
  <c r="M18" i="13"/>
  <c r="M17" i="13" s="1"/>
  <c r="I10" i="13"/>
  <c r="I27" i="13" s="1"/>
  <c r="M56" i="13"/>
  <c r="M51" i="13"/>
  <c r="M49" i="13" s="1"/>
  <c r="H30" i="13"/>
  <c r="M76" i="13"/>
  <c r="H37" i="13"/>
  <c r="H43" i="13"/>
  <c r="H56" i="13"/>
  <c r="M10" i="13"/>
  <c r="L99" i="13" l="1"/>
  <c r="H68" i="13"/>
  <c r="H29" i="13"/>
  <c r="H76" i="13"/>
  <c r="H75" i="13" s="1"/>
  <c r="M90" i="13"/>
  <c r="H18" i="13"/>
  <c r="H17" i="13" s="1"/>
  <c r="H55" i="13"/>
  <c r="M106" i="13"/>
  <c r="H106" i="13"/>
  <c r="M55" i="13"/>
  <c r="M68" i="13"/>
  <c r="M75" i="13"/>
  <c r="M30" i="13"/>
  <c r="M29" i="13" s="1"/>
  <c r="M62" i="13"/>
  <c r="H90" i="13"/>
  <c r="H49" i="13"/>
  <c r="H62" i="13"/>
  <c r="H84" i="13"/>
  <c r="J51" i="13"/>
  <c r="J49" i="13"/>
  <c r="J30" i="13"/>
  <c r="H10" i="13"/>
  <c r="J56" i="13"/>
  <c r="J37" i="13"/>
  <c r="J43" i="13"/>
  <c r="J106" i="13"/>
  <c r="M27" i="13"/>
  <c r="H27" i="13" l="1"/>
  <c r="M61" i="13"/>
  <c r="M99" i="13" s="1"/>
  <c r="H61" i="13"/>
  <c r="H99" i="13" s="1"/>
  <c r="J29" i="13"/>
  <c r="J62" i="13"/>
  <c r="J18" i="13"/>
  <c r="J17" i="13" s="1"/>
  <c r="J27" i="13" s="1"/>
  <c r="J55" i="13"/>
  <c r="J84" i="13"/>
  <c r="J90" i="13"/>
  <c r="J76" i="13"/>
  <c r="J75" i="13" s="1"/>
  <c r="J68" i="13"/>
  <c r="J61" i="13" l="1"/>
  <c r="J99" i="13" s="1"/>
  <c r="S114" i="13"/>
  <c r="E114" i="11" s="1"/>
  <c r="S35" i="13"/>
  <c r="E35" i="11" s="1"/>
  <c r="S15" i="13"/>
  <c r="E15" i="11" s="1"/>
  <c r="S16" i="13"/>
  <c r="E16" i="11" s="1"/>
  <c r="S98" i="13"/>
  <c r="E98" i="11" s="1"/>
  <c r="S95" i="13"/>
  <c r="E95" i="11" s="1"/>
  <c r="S12" i="13"/>
  <c r="E12" i="11" s="1"/>
  <c r="S79" i="13"/>
  <c r="E79" i="11" s="1"/>
  <c r="S78" i="13"/>
  <c r="E78" i="11" s="1"/>
  <c r="S13" i="13"/>
  <c r="E13" i="11" s="1"/>
  <c r="S25" i="13"/>
  <c r="E25" i="11" s="1"/>
  <c r="S54" i="13"/>
  <c r="E54" i="11" s="1"/>
  <c r="S86" i="13"/>
  <c r="E86" i="11" s="1"/>
  <c r="S60" i="13"/>
  <c r="E60" i="11" s="1"/>
  <c r="S88" i="13"/>
  <c r="E88" i="11" s="1"/>
  <c r="S14" i="13"/>
  <c r="E14" i="11" s="1"/>
  <c r="S50" i="13"/>
  <c r="E50" i="11" s="1"/>
  <c r="S64" i="13"/>
  <c r="E64" i="11" s="1"/>
  <c r="S82" i="13"/>
  <c r="E82" i="11" s="1"/>
  <c r="S81" i="13"/>
  <c r="E81" i="11" s="1"/>
  <c r="S115" i="13"/>
  <c r="E115" i="11" s="1"/>
  <c r="S71" i="13"/>
  <c r="E71" i="11" s="1"/>
  <c r="S65" i="13"/>
  <c r="E65" i="11" s="1"/>
  <c r="S70" i="13"/>
  <c r="E70" i="11" s="1"/>
  <c r="S83" i="13"/>
  <c r="E83" i="11" s="1"/>
  <c r="S108" i="13"/>
  <c r="E108" i="11" s="1"/>
  <c r="S109" i="13"/>
  <c r="E109" i="11" s="1"/>
  <c r="S97" i="13"/>
  <c r="E97" i="11" s="1"/>
  <c r="S21" i="13"/>
  <c r="E21" i="11" s="1"/>
  <c r="S113" i="13"/>
  <c r="E113" i="11" s="1"/>
  <c r="S87" i="13"/>
  <c r="E87" i="11" s="1"/>
  <c r="S63" i="13" l="1"/>
  <c r="E63" i="11" s="1"/>
  <c r="E62" i="13"/>
  <c r="S62" i="13" s="1"/>
  <c r="E62" i="11" s="1"/>
  <c r="E84" i="13"/>
  <c r="S84" i="13" s="1"/>
  <c r="E84" i="11" s="1"/>
  <c r="S85" i="13"/>
  <c r="E85" i="11" s="1"/>
  <c r="E56" i="13"/>
  <c r="E55" i="13" s="1"/>
  <c r="S55" i="13" s="1"/>
  <c r="E55" i="11" s="1"/>
  <c r="S57" i="13"/>
  <c r="E57" i="11" s="1"/>
  <c r="S19" i="13"/>
  <c r="E19" i="11" s="1"/>
  <c r="E18" i="13"/>
  <c r="S18" i="13" s="1"/>
  <c r="E18" i="11" s="1"/>
  <c r="E51" i="13"/>
  <c r="S51" i="13" s="1"/>
  <c r="E51" i="11" s="1"/>
  <c r="S52" i="13"/>
  <c r="E52" i="11" s="1"/>
  <c r="S77" i="13"/>
  <c r="E77" i="11" s="1"/>
  <c r="E76" i="13"/>
  <c r="E75" i="13" s="1"/>
  <c r="S75" i="13" s="1"/>
  <c r="E75" i="11" s="1"/>
  <c r="E106" i="13"/>
  <c r="S106" i="13" s="1"/>
  <c r="E106" i="11" s="1"/>
  <c r="S107" i="13"/>
  <c r="E107" i="11" s="1"/>
  <c r="E90" i="13"/>
  <c r="S90" i="13" s="1"/>
  <c r="E90" i="11" s="1"/>
  <c r="S94" i="13"/>
  <c r="E94" i="11" s="1"/>
  <c r="S69" i="13"/>
  <c r="E69" i="11" s="1"/>
  <c r="E68" i="13"/>
  <c r="S68" i="13" s="1"/>
  <c r="E68" i="11" s="1"/>
  <c r="E102" i="13"/>
  <c r="S103" i="13"/>
  <c r="E103" i="11" s="1"/>
  <c r="E43" i="13"/>
  <c r="S43" i="13" s="1"/>
  <c r="E43" i="11" s="1"/>
  <c r="S44" i="13"/>
  <c r="E44" i="11" s="1"/>
  <c r="S31" i="13"/>
  <c r="E31" i="11" s="1"/>
  <c r="E30" i="13"/>
  <c r="S30" i="13" s="1"/>
  <c r="E30" i="11" s="1"/>
  <c r="E37" i="13"/>
  <c r="S37" i="13" s="1"/>
  <c r="E37" i="11" s="1"/>
  <c r="S38" i="13"/>
  <c r="E38" i="11" s="1"/>
  <c r="E101" i="13"/>
  <c r="R102" i="13"/>
  <c r="R101" i="13" s="1"/>
  <c r="R118" i="13" s="1"/>
  <c r="R120" i="13" s="1"/>
  <c r="E29" i="13" l="1"/>
  <c r="S29" i="13" s="1"/>
  <c r="E29" i="11" s="1"/>
  <c r="E17" i="13"/>
  <c r="S17" i="13" s="1"/>
  <c r="E17" i="11" s="1"/>
  <c r="E49" i="13"/>
  <c r="S49" i="13" s="1"/>
  <c r="E49" i="11" s="1"/>
  <c r="E61" i="13"/>
  <c r="S61" i="13" s="1"/>
  <c r="E61" i="11" s="1"/>
  <c r="S56" i="13"/>
  <c r="E56" i="11" s="1"/>
  <c r="E10" i="13"/>
  <c r="S10" i="13" s="1"/>
  <c r="E10" i="11" s="1"/>
  <c r="S11" i="13"/>
  <c r="E11" i="11" s="1"/>
  <c r="I102" i="13"/>
  <c r="I101" i="13" s="1"/>
  <c r="I118" i="13" s="1"/>
  <c r="I120" i="13" s="1"/>
  <c r="J102" i="13"/>
  <c r="J101" i="13" s="1"/>
  <c r="J118" i="13" s="1"/>
  <c r="J120" i="13" s="1"/>
  <c r="P102" i="13"/>
  <c r="P101" i="13" s="1"/>
  <c r="P118" i="13" s="1"/>
  <c r="P120" i="13" s="1"/>
  <c r="K102" i="13"/>
  <c r="K101" i="13" s="1"/>
  <c r="K118" i="13" s="1"/>
  <c r="K120" i="13" s="1"/>
  <c r="N102" i="13"/>
  <c r="N101" i="13" s="1"/>
  <c r="N118" i="13" s="1"/>
  <c r="N120" i="13" s="1"/>
  <c r="O102" i="13"/>
  <c r="O101" i="13" s="1"/>
  <c r="O118" i="13" s="1"/>
  <c r="O120" i="13" s="1"/>
  <c r="S76" i="13"/>
  <c r="E76" i="11" s="1"/>
  <c r="M102" i="13"/>
  <c r="M101" i="13" s="1"/>
  <c r="M118" i="13" s="1"/>
  <c r="M120" i="13" s="1"/>
  <c r="H102" i="13"/>
  <c r="H101" i="13" s="1"/>
  <c r="H118" i="13" s="1"/>
  <c r="H120" i="13" s="1"/>
  <c r="F102" i="13"/>
  <c r="G102" i="13"/>
  <c r="G101" i="13" s="1"/>
  <c r="G118" i="13" s="1"/>
  <c r="G120" i="13" s="1"/>
  <c r="E118" i="13"/>
  <c r="L102" i="13"/>
  <c r="L101" i="13" s="1"/>
  <c r="L118" i="13" s="1"/>
  <c r="L120" i="13" s="1"/>
  <c r="Q102" i="13"/>
  <c r="Q101" i="13" s="1"/>
  <c r="Q118" i="13" s="1"/>
  <c r="Q120" i="13" s="1"/>
  <c r="E99" i="13" l="1"/>
  <c r="S99" i="13" s="1"/>
  <c r="E99" i="11" s="1"/>
  <c r="E27" i="13"/>
  <c r="S104" i="13"/>
  <c r="E104" i="11" s="1"/>
  <c r="F101" i="13"/>
  <c r="S102" i="13"/>
  <c r="E102" i="11" s="1"/>
  <c r="E120" i="13" l="1"/>
  <c r="S27" i="13"/>
  <c r="E27" i="11" s="1"/>
  <c r="F118" i="13"/>
  <c r="S101" i="13"/>
  <c r="E101" i="11" s="1"/>
  <c r="F120" i="13" l="1"/>
  <c r="S120" i="13" s="1"/>
  <c r="E120" i="11" s="1"/>
  <c r="S118" i="13"/>
  <c r="E118" i="11" s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<sst xmlns="http://schemas.openxmlformats.org/spreadsheetml/2006/main" count="482" uniqueCount="258">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</sst>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175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Alignment="1">
      <alignment vertical="center"/>
    </xf>
    <xf numFmtId="0" fontId="31" fillId="23" borderId="0" xfId="44" applyFont="1" applyFill="1" applyAlignment="1">
      <alignment horizontal="justify" vertical="top" wrapText="1"/>
    </xf>
    <xf numFmtId="0" fontId="30" fillId="23" borderId="0" xfId="44" applyFont="1" applyFill="1" applyAlignment="1">
      <alignment horizontal="justify" vertical="top" wrapText="1"/>
    </xf>
    <xf numFmtId="0" fontId="30" fillId="23" borderId="0" xfId="44" applyFont="1" applyFill="1"/>
    <xf numFmtId="0" fontId="33" fillId="23" borderId="0" xfId="44" applyFont="1" applyFill="1" applyAlignment="1">
      <alignment horizontal="justify" vertical="top" wrapText="1"/>
    </xf>
    <xf numFmtId="0" fontId="34" fillId="23" borderId="0" xfId="44" applyFont="1" applyFill="1" applyAlignment="1">
      <alignment horizontal="justify" vertical="top" wrapText="1"/>
    </xf>
    <xf numFmtId="0" fontId="31" fillId="23" borderId="0" xfId="0" applyFont="1" applyFill="1" applyAlignment="1">
      <alignment vertical="center"/>
    </xf>
    <xf numFmtId="0" fontId="31" fillId="24" borderId="0" xfId="0" applyFont="1" applyFill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Alignment="1">
      <alignment horizontal="centerContinuous" vertical="center"/>
    </xf>
    <xf numFmtId="0" fontId="31" fillId="24" borderId="0" xfId="0" applyFont="1" applyFill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Border="1" applyAlignment="1">
      <alignment vertical="top"/>
    </xf>
    <xf numFmtId="0" fontId="8" fillId="0" borderId="28" xfId="0" applyFont="1" applyBorder="1"/>
    <xf numFmtId="0" fontId="29" fillId="0" borderId="28" xfId="0" applyFont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29" fillId="0" borderId="31" xfId="0" applyFont="1" applyBorder="1"/>
    <xf numFmtId="0" fontId="8" fillId="0" borderId="31" xfId="0" applyFont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Alignment="1">
      <alignment horizontal="right" vertical="center"/>
    </xf>
    <xf numFmtId="0" fontId="10" fillId="23" borderId="0" xfId="43" applyFont="1" applyFill="1" applyAlignment="1">
      <alignment vertical="center" wrapText="1"/>
    </xf>
    <xf numFmtId="0" fontId="8" fillId="0" borderId="0" xfId="43" applyFont="1"/>
    <xf numFmtId="0" fontId="8" fillId="23" borderId="0" xfId="43" applyFont="1" applyFill="1" applyAlignment="1">
      <alignment vertical="center" wrapText="1"/>
    </xf>
    <xf numFmtId="0" fontId="8" fillId="0" borderId="22" xfId="43" applyFont="1" applyBorder="1" applyAlignment="1">
      <alignment vertical="center"/>
    </xf>
    <xf numFmtId="0" fontId="8" fillId="0" borderId="14" xfId="43" applyFont="1" applyBorder="1" applyAlignment="1">
      <alignment vertical="center"/>
    </xf>
    <xf numFmtId="0" fontId="8" fillId="0" borderId="27" xfId="43" applyFont="1" applyBorder="1" applyAlignment="1">
      <alignment vertical="center"/>
    </xf>
    <xf numFmtId="0" fontId="8" fillId="0" borderId="0" xfId="0" applyFont="1"/>
    <xf numFmtId="0" fontId="8" fillId="0" borderId="30" xfId="43" applyFont="1" applyBorder="1"/>
    <xf numFmtId="0" fontId="6" fillId="26" borderId="30" xfId="0" applyFont="1" applyFill="1" applyBorder="1" applyAlignment="1">
      <alignment horizontal="left" vertical="center" wrapText="1"/>
    </xf>
    <xf numFmtId="0" fontId="8" fillId="0" borderId="0" xfId="43" applyFont="1" applyAlignment="1">
      <alignment vertical="center"/>
    </xf>
    <xf numFmtId="0" fontId="31" fillId="24" borderId="18" xfId="43" applyFont="1" applyFill="1" applyBorder="1"/>
    <xf numFmtId="0" fontId="31" fillId="0" borderId="0" xfId="43" applyFont="1"/>
    <xf numFmtId="0" fontId="31" fillId="24" borderId="23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vertical="center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44" fillId="23" borderId="30" xfId="0" applyFont="1" applyFill="1" applyBorder="1" applyAlignment="1">
      <alignment horizontal="left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/>
    </xf>
    <xf numFmtId="0" fontId="30" fillId="24" borderId="35" xfId="0" applyFont="1" applyFill="1" applyBorder="1" applyAlignment="1">
      <alignment horizontal="center" vertical="center"/>
    </xf>
    <xf numFmtId="0" fontId="36" fillId="24" borderId="16" xfId="43" applyFont="1" applyFill="1" applyBorder="1" applyAlignment="1">
      <alignment horizontal="center" vertical="center" wrapText="1"/>
    </xf>
    <xf numFmtId="0" fontId="36" fillId="24" borderId="17" xfId="43" applyFont="1" applyFill="1" applyBorder="1" applyAlignment="1">
      <alignment horizontal="center" vertical="center" wrapText="1"/>
    </xf>
    <xf numFmtId="0" fontId="36" fillId="24" borderId="13" xfId="43" applyFont="1" applyFill="1" applyBorder="1" applyAlignment="1">
      <alignment horizontal="center" vertical="center" wrapText="1"/>
    </xf>
    <xf numFmtId="0" fontId="36" fillId="24" borderId="14" xfId="43" applyFont="1" applyFill="1" applyBorder="1" applyAlignment="1">
      <alignment horizontal="center" vertical="center" wrapText="1"/>
    </xf>
    <xf numFmtId="0" fontId="36" fillId="24" borderId="35" xfId="43" applyFont="1" applyFill="1" applyBorder="1" applyAlignment="1">
      <alignment horizontal="center" vertical="center" wrapText="1"/>
    </xf>
    <xf numFmtId="0" fontId="30" fillId="24" borderId="40" xfId="43" applyFont="1" applyFill="1" applyBorder="1" applyAlignment="1">
      <alignment horizontal="center" vertical="center" wrapText="1"/>
    </xf>
    <xf numFmtId="0" fontId="30" fillId="24" borderId="41" xfId="43" applyFont="1" applyFill="1" applyBorder="1" applyAlignment="1">
      <alignment horizontal="center" vertical="center" wrapText="1"/>
    </xf>
    <xf numFmtId="0" fontId="37" fillId="24" borderId="42" xfId="43" applyFont="1" applyFill="1" applyBorder="1" applyAlignment="1">
      <alignment horizontal="center" vertical="top" wrapText="1"/>
    </xf>
    <xf numFmtId="0" fontId="37" fillId="24" borderId="27" xfId="43" applyFont="1" applyFill="1" applyBorder="1" applyAlignment="1">
      <alignment horizontal="center" vertical="top" wrapText="1"/>
    </xf>
    <xf numFmtId="0" fontId="37" fillId="24" borderId="26" xfId="43" applyFont="1" applyFill="1" applyBorder="1" applyAlignment="1">
      <alignment horizontal="center" vertical="top" wrapText="1"/>
    </xf>
    <xf numFmtId="0" fontId="37" fillId="24" borderId="24" xfId="43" applyFont="1" applyFill="1" applyBorder="1" applyAlignment="1">
      <alignment horizontal="center" vertical="top" wrapText="1"/>
    </xf>
    <xf numFmtId="0" fontId="40" fillId="0" borderId="35" xfId="43" applyFont="1" applyBorder="1" applyAlignment="1">
      <alignment horizontal="center" vertical="center" wrapText="1"/>
    </xf>
    <xf numFmtId="0" fontId="40" fillId="0" borderId="36" xfId="43" applyFont="1" applyBorder="1" applyAlignment="1">
      <alignment horizontal="center" vertical="center" wrapText="1"/>
    </xf>
    <xf numFmtId="0" fontId="37" fillId="24" borderId="26" xfId="0" applyFont="1" applyFill="1" applyBorder="1" applyAlignment="1">
      <alignment horizontal="center" vertical="top" wrapText="1"/>
    </xf>
    <xf numFmtId="0" fontId="37" fillId="24" borderId="24" xfId="0" applyFont="1" applyFill="1" applyBorder="1" applyAlignment="1">
      <alignment horizontal="center" vertical="top" wrapText="1"/>
    </xf>
    <xf numFmtId="0" fontId="37" fillId="24" borderId="12" xfId="0" applyFont="1" applyFill="1" applyBorder="1" applyAlignment="1">
      <alignment horizontal="center" vertical="center" wrapText="1"/>
    </xf>
    <xf numFmtId="0" fontId="37" fillId="24" borderId="43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2" builtinId="29" customBuiltin="1"/>
    <cellStyle name="Accent2" xfId="23" builtinId="33" customBuiltin="1"/>
    <cellStyle name="Accent3" xfId="24" builtinId="37" customBuiltin="1"/>
    <cellStyle name="Accent4" xfId="25" builtinId="41" customBuiltin="1"/>
    <cellStyle name="Accent5" xfId="26" builtinId="45" customBuiltin="1"/>
    <cellStyle name="Accent6" xfId="27" builtinId="49" customBuiltin="1"/>
    <cellStyle name="Bad" xfId="41" builtinId="27" customBuiltin="1"/>
    <cellStyle name="Calculation" xfId="19" builtinId="22" customBuiltin="1"/>
    <cellStyle name="Check Cell" xfId="21" builtinId="23" customBuiltin="1"/>
    <cellStyle name="Comma 2" xfId="45" xr:uid="{00000000-0005-0000-0000-00001B000000}"/>
    <cellStyle name="Explanatory Text" xfId="34" builtinId="53" customBuiltin="1"/>
    <cellStyle name="Good" xfId="42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28" builtinId="20" customBuiltin="1"/>
    <cellStyle name="Linked Cell" xfId="20" builtinId="24" customBuiltin="1"/>
    <cellStyle name="Neutral" xfId="29" builtinId="28" customBuiltin="1"/>
    <cellStyle name="Normal" xfId="0" builtinId="0"/>
    <cellStyle name="Normal 2" xfId="46" xr:uid="{00000000-0005-0000-0000-00001E000000}"/>
    <cellStyle name="Normale 2" xfId="30" xr:uid="{00000000-0005-0000-0000-000020000000}"/>
    <cellStyle name="Normale 2 2" xfId="44" xr:uid="{00000000-0005-0000-0000-000021000000}"/>
    <cellStyle name="Normale 3" xfId="43" xr:uid="{00000000-0005-0000-0000-000022000000}"/>
    <cellStyle name="Normale 4" xfId="47" xr:uid="{00000000-0005-0000-0000-000023000000}"/>
    <cellStyle name="Normale 4 2" xfId="48" xr:uid="{00000000-0005-0000-0000-000024000000}"/>
    <cellStyle name="Normale 4 3" xfId="49" xr:uid="{00000000-0005-0000-0000-000025000000}"/>
    <cellStyle name="Note" xfId="31" builtinId="10" customBuiltin="1"/>
    <cellStyle name="Output" xfId="32" builtinId="21" customBuiltin="1"/>
    <cellStyle name="Title" xfId="35" builtinId="15" customBuiltin="1"/>
    <cellStyle name="Total" xfId="40" builtinId="25" customBuiltin="1"/>
    <cellStyle name="Warning Text" xfId="3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resources.deloitte.com/personal/gbefi_deloitte_it/Documents/Desktop/Copy%20of%20RIPARTIZIONI%20MODELLO%20LA.xlsx" TargetMode="External"/><Relationship Id="rId1" Type="http://schemas.openxmlformats.org/officeDocument/2006/relationships/externalLinkPath" Target="Copy%20of%20RIPARTIZIONI%20MODELLO%20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"/>
      <sheetName val="2023 OLD"/>
      <sheetName val="CROSS TABLE"/>
      <sheetName val="FASE 1 - 2023 NEW"/>
      <sheetName val="FASE 2 - 2023 NEW"/>
      <sheetName val="FASE 3 - 2023 NEW"/>
      <sheetName val="FASE 4 - 2023 NEW"/>
      <sheetName val="FASE 5 - 2023 NEW"/>
      <sheetName val="FINALE DA INCOLLARE"/>
      <sheetName val="OLD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C91">
            <v>0</v>
          </cell>
          <cell r="D91">
            <v>0</v>
          </cell>
          <cell r="E91">
            <v>11331534.32</v>
          </cell>
          <cell r="F91">
            <v>0</v>
          </cell>
          <cell r="G91">
            <v>0</v>
          </cell>
          <cell r="H91">
            <v>2411953.58</v>
          </cell>
          <cell r="I91">
            <v>0</v>
          </cell>
          <cell r="J91">
            <v>82850.179999999993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>
            <v>373753.43</v>
          </cell>
          <cell r="D92">
            <v>17082.63</v>
          </cell>
          <cell r="E92">
            <v>475575.15</v>
          </cell>
          <cell r="F92">
            <v>329751.56</v>
          </cell>
          <cell r="G92">
            <v>874328.97</v>
          </cell>
          <cell r="H92">
            <v>710694.62</v>
          </cell>
          <cell r="I92">
            <v>185.89</v>
          </cell>
          <cell r="J92">
            <v>37409.18</v>
          </cell>
          <cell r="K92">
            <v>10841.47</v>
          </cell>
          <cell r="L92">
            <v>0</v>
          </cell>
          <cell r="M92">
            <v>181594.09</v>
          </cell>
          <cell r="N92">
            <v>403072.36</v>
          </cell>
          <cell r="O92">
            <v>152856.29999999999</v>
          </cell>
          <cell r="P92">
            <v>10315.450000000001</v>
          </cell>
        </row>
        <row r="93">
          <cell r="C93">
            <v>0</v>
          </cell>
          <cell r="D93">
            <v>0</v>
          </cell>
          <cell r="E93">
            <v>154830.24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C94">
            <v>41746.93</v>
          </cell>
          <cell r="D94">
            <v>0</v>
          </cell>
          <cell r="E94">
            <v>19527678.039999999</v>
          </cell>
          <cell r="F94">
            <v>0</v>
          </cell>
          <cell r="G94">
            <v>0</v>
          </cell>
          <cell r="H94">
            <v>4921520.17</v>
          </cell>
          <cell r="I94">
            <v>0</v>
          </cell>
          <cell r="J94">
            <v>1841.25</v>
          </cell>
          <cell r="K94">
            <v>52726.6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C95">
            <v>436377.09</v>
          </cell>
          <cell r="D95">
            <v>14223.7</v>
          </cell>
          <cell r="E95">
            <v>867166.89</v>
          </cell>
          <cell r="F95">
            <v>274564.69</v>
          </cell>
          <cell r="G95">
            <v>728002.2</v>
          </cell>
          <cell r="H95">
            <v>1300280.3899999999</v>
          </cell>
          <cell r="I95">
            <v>154.78</v>
          </cell>
          <cell r="J95">
            <v>127901.83</v>
          </cell>
          <cell r="K95">
            <v>9027.0499999999993</v>
          </cell>
          <cell r="L95">
            <v>0</v>
          </cell>
          <cell r="M95">
            <v>151202.70000000001</v>
          </cell>
          <cell r="N95">
            <v>335614.6</v>
          </cell>
          <cell r="O95">
            <v>127274.43</v>
          </cell>
          <cell r="P95">
            <v>8589.06</v>
          </cell>
        </row>
        <row r="96">
          <cell r="C96">
            <v>10694.04</v>
          </cell>
          <cell r="D96">
            <v>488.78</v>
          </cell>
          <cell r="E96">
            <v>13607.42</v>
          </cell>
          <cell r="F96">
            <v>9435.0300000000007</v>
          </cell>
          <cell r="G96">
            <v>25016.78</v>
          </cell>
          <cell r="H96">
            <v>20334.79</v>
          </cell>
          <cell r="I96">
            <v>5.32</v>
          </cell>
          <cell r="J96">
            <v>1070.3699999999999</v>
          </cell>
          <cell r="K96">
            <v>310.2</v>
          </cell>
          <cell r="L96">
            <v>0</v>
          </cell>
          <cell r="M96">
            <v>5195.87</v>
          </cell>
          <cell r="N96">
            <v>11532.93</v>
          </cell>
          <cell r="O96">
            <v>4373.6099999999997</v>
          </cell>
          <cell r="P96">
            <v>295.14999999999998</v>
          </cell>
        </row>
        <row r="97">
          <cell r="C97">
            <v>0</v>
          </cell>
          <cell r="D97">
            <v>0</v>
          </cell>
          <cell r="E97">
            <v>798291.68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>
            <v>268733.73</v>
          </cell>
          <cell r="D98">
            <v>6061.24</v>
          </cell>
          <cell r="E98">
            <v>168742.95</v>
          </cell>
          <cell r="F98">
            <v>117002.02</v>
          </cell>
          <cell r="G98">
            <v>310228.26</v>
          </cell>
          <cell r="H98">
            <v>1597276.39</v>
          </cell>
          <cell r="I98">
            <v>65.959999999999994</v>
          </cell>
          <cell r="J98">
            <v>13273.47</v>
          </cell>
          <cell r="K98">
            <v>3846.76</v>
          </cell>
          <cell r="L98">
            <v>0</v>
          </cell>
          <cell r="M98">
            <v>64432.98</v>
          </cell>
          <cell r="N98">
            <v>143017.60999999999</v>
          </cell>
          <cell r="O98">
            <v>54236.27</v>
          </cell>
          <cell r="P98">
            <v>3660.11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1"/>
  <sheetViews>
    <sheetView topLeftCell="A9" zoomScale="70" zoomScaleNormal="70" zoomScaleSheetLayoutView="75" workbookViewId="0">
      <selection activeCell="G67" sqref="G67"/>
    </sheetView>
  </sheetViews>
  <sheetFormatPr defaultColWidth="9.1796875" defaultRowHeight="13" x14ac:dyDescent="0.3"/>
  <cols>
    <col min="1" max="1" width="6.81640625" style="46" bestFit="1" customWidth="1"/>
    <col min="2" max="2" width="6.1796875" style="31" bestFit="1" customWidth="1"/>
    <col min="3" max="3" width="5.54296875" style="31" bestFit="1" customWidth="1"/>
    <col min="4" max="4" width="61.81640625" style="35" bestFit="1" customWidth="1"/>
    <col min="5" max="13" width="15.81640625" style="36" customWidth="1"/>
    <col min="14" max="14" width="15.1796875" style="123" bestFit="1" customWidth="1"/>
    <col min="15" max="19" width="14.81640625" style="36" customWidth="1"/>
    <col min="20" max="16384" width="9.1796875" style="33"/>
  </cols>
  <sheetData>
    <row r="1" spans="1:20" s="30" customFormat="1" ht="35.25" customHeight="1" thickBot="1" x14ac:dyDescent="0.35">
      <c r="A1" s="140" t="s">
        <v>220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20" s="30" customFormat="1" ht="21" customHeight="1" thickBot="1" x14ac:dyDescent="0.35">
      <c r="A2" s="88"/>
      <c r="B2" s="89"/>
      <c r="C2" s="90"/>
      <c r="D2" s="141" t="s">
        <v>250</v>
      </c>
      <c r="E2" s="142"/>
      <c r="F2" s="142"/>
      <c r="G2" s="142"/>
      <c r="H2" s="143"/>
      <c r="I2" s="9"/>
      <c r="J2" s="141" t="s">
        <v>1</v>
      </c>
      <c r="K2" s="142"/>
      <c r="L2" s="142"/>
      <c r="M2" s="142"/>
      <c r="N2" s="142"/>
      <c r="O2" s="142"/>
      <c r="P2" s="143"/>
      <c r="Q2" s="9"/>
      <c r="R2" s="9"/>
      <c r="S2" s="9"/>
    </row>
    <row r="3" spans="1:20" s="30" customFormat="1" ht="12" customHeight="1" thickBot="1" x14ac:dyDescent="0.35">
      <c r="A3" s="88"/>
      <c r="B3" s="89"/>
      <c r="C3" s="90"/>
      <c r="D3" s="21"/>
      <c r="E3" s="10"/>
      <c r="F3" s="10"/>
      <c r="G3" s="10"/>
      <c r="H3" s="14"/>
      <c r="I3" s="9"/>
      <c r="J3" s="22"/>
      <c r="K3" s="23"/>
      <c r="L3" s="23"/>
      <c r="M3" s="23"/>
      <c r="N3" s="116"/>
      <c r="O3" s="24"/>
      <c r="P3" s="25"/>
      <c r="Q3" s="9"/>
      <c r="R3" s="9"/>
      <c r="S3" s="9"/>
    </row>
    <row r="4" spans="1:20" s="30" customFormat="1" ht="27.75" customHeight="1" thickBot="1" x14ac:dyDescent="0.35">
      <c r="A4" s="88"/>
      <c r="B4" s="89"/>
      <c r="C4" s="90"/>
      <c r="D4" s="67" t="s">
        <v>2</v>
      </c>
      <c r="E4" s="48">
        <v>120</v>
      </c>
      <c r="F4" s="26" t="s">
        <v>240</v>
      </c>
      <c r="G4" s="97">
        <v>120112</v>
      </c>
      <c r="H4" s="144"/>
      <c r="I4" s="9"/>
      <c r="J4" s="11" t="s">
        <v>3</v>
      </c>
      <c r="K4" s="12"/>
      <c r="L4" s="13"/>
      <c r="M4" s="13"/>
      <c r="N4" s="117"/>
      <c r="O4" s="49">
        <v>2023</v>
      </c>
      <c r="P4" s="14"/>
      <c r="Q4" s="9"/>
      <c r="R4" s="9"/>
      <c r="S4" s="9"/>
    </row>
    <row r="5" spans="1:20" s="30" customFormat="1" ht="12" customHeight="1" thickBot="1" x14ac:dyDescent="0.35">
      <c r="A5" s="88"/>
      <c r="B5" s="89"/>
      <c r="C5" s="90"/>
      <c r="D5" s="15"/>
      <c r="E5" s="68"/>
      <c r="F5" s="68"/>
      <c r="G5" s="68"/>
      <c r="H5" s="145"/>
      <c r="I5" s="9"/>
      <c r="J5" s="18"/>
      <c r="K5" s="19"/>
      <c r="L5" s="16"/>
      <c r="M5" s="16"/>
      <c r="N5" s="118"/>
      <c r="O5" s="16"/>
      <c r="P5" s="17"/>
      <c r="Q5" s="9"/>
      <c r="R5" s="9"/>
      <c r="S5" s="9"/>
    </row>
    <row r="6" spans="1:20" s="30" customFormat="1" ht="13.5" thickBot="1" x14ac:dyDescent="0.35">
      <c r="A6" s="44"/>
      <c r="B6" s="20"/>
      <c r="C6" s="20"/>
      <c r="D6" s="9"/>
      <c r="E6" s="9"/>
      <c r="F6" s="9"/>
      <c r="G6" s="9"/>
      <c r="H6" s="9"/>
      <c r="I6" s="9"/>
      <c r="J6" s="9"/>
      <c r="K6" s="9"/>
      <c r="L6" s="9"/>
      <c r="M6" s="9"/>
      <c r="N6" s="119"/>
      <c r="O6" s="9"/>
      <c r="P6" s="9"/>
      <c r="Q6" s="9"/>
      <c r="R6" s="9"/>
      <c r="S6" s="9"/>
    </row>
    <row r="7" spans="1:20" s="30" customFormat="1" ht="19.649999999999999" customHeight="1" thickBot="1" x14ac:dyDescent="0.35">
      <c r="A7" s="134"/>
      <c r="B7" s="136"/>
      <c r="C7" s="136"/>
      <c r="D7" s="146" t="s">
        <v>4</v>
      </c>
      <c r="E7" s="138" t="s">
        <v>5</v>
      </c>
      <c r="F7" s="139"/>
      <c r="G7" s="138" t="s">
        <v>6</v>
      </c>
      <c r="H7" s="139"/>
      <c r="I7" s="139"/>
      <c r="J7" s="138" t="s">
        <v>20</v>
      </c>
      <c r="K7" s="139"/>
      <c r="L7" s="139"/>
      <c r="M7" s="139"/>
      <c r="N7" s="120"/>
      <c r="O7" s="125" t="s">
        <v>7</v>
      </c>
      <c r="P7" s="125" t="s">
        <v>218</v>
      </c>
      <c r="Q7" s="127" t="s">
        <v>8</v>
      </c>
      <c r="R7" s="125" t="s">
        <v>219</v>
      </c>
      <c r="S7" s="129" t="s">
        <v>9</v>
      </c>
    </row>
    <row r="8" spans="1:20" s="32" customFormat="1" ht="69" customHeight="1" thickBot="1" x14ac:dyDescent="0.3">
      <c r="A8" s="135"/>
      <c r="B8" s="137"/>
      <c r="C8" s="137"/>
      <c r="D8" s="147"/>
      <c r="E8" s="27" t="s">
        <v>10</v>
      </c>
      <c r="F8" s="28" t="s">
        <v>11</v>
      </c>
      <c r="G8" s="28" t="s">
        <v>12</v>
      </c>
      <c r="H8" s="28" t="s">
        <v>248</v>
      </c>
      <c r="I8" s="29" t="s">
        <v>13</v>
      </c>
      <c r="J8" s="28" t="s">
        <v>246</v>
      </c>
      <c r="K8" s="28" t="s">
        <v>238</v>
      </c>
      <c r="L8" s="28" t="s">
        <v>239</v>
      </c>
      <c r="M8" s="28" t="s">
        <v>247</v>
      </c>
      <c r="N8" s="115" t="s">
        <v>254</v>
      </c>
      <c r="O8" s="126"/>
      <c r="P8" s="126"/>
      <c r="Q8" s="128"/>
      <c r="R8" s="126"/>
      <c r="S8" s="130"/>
    </row>
    <row r="9" spans="1:20" ht="23.4" customHeight="1" x14ac:dyDescent="0.3">
      <c r="A9" s="131" t="s">
        <v>29</v>
      </c>
      <c r="B9" s="131"/>
      <c r="C9" s="131"/>
      <c r="D9" s="132"/>
      <c r="E9" s="132"/>
      <c r="F9" s="132"/>
      <c r="G9" s="132"/>
      <c r="H9" s="132"/>
      <c r="I9" s="132"/>
      <c r="J9" s="131"/>
      <c r="K9" s="131"/>
      <c r="L9" s="131"/>
      <c r="M9" s="131"/>
      <c r="N9" s="131"/>
      <c r="O9" s="132"/>
      <c r="P9" s="132"/>
      <c r="Q9" s="132"/>
      <c r="R9" s="132"/>
      <c r="S9" s="132"/>
    </row>
    <row r="10" spans="1:20" s="34" customFormat="1" ht="30.75" customHeight="1" x14ac:dyDescent="0.3">
      <c r="A10" s="71" t="s">
        <v>39</v>
      </c>
      <c r="B10" s="72"/>
      <c r="C10" s="73"/>
      <c r="D10" s="41" t="s">
        <v>40</v>
      </c>
      <c r="E10" s="101">
        <f>SUM(E11:E12)</f>
        <v>3189650.47</v>
      </c>
      <c r="F10" s="101">
        <f t="shared" ref="F10:M10" si="0">SUM(F11:F12)</f>
        <v>33224.49</v>
      </c>
      <c r="G10" s="101">
        <f t="shared" si="0"/>
        <v>924959.28</v>
      </c>
      <c r="H10" s="101">
        <f t="shared" si="0"/>
        <v>641342.94000000006</v>
      </c>
      <c r="I10" s="101">
        <f t="shared" si="0"/>
        <v>1700506.61</v>
      </c>
      <c r="J10" s="101">
        <f t="shared" si="0"/>
        <v>4013992.4099999997</v>
      </c>
      <c r="K10" s="101">
        <f t="shared" si="0"/>
        <v>361.53999999999996</v>
      </c>
      <c r="L10" s="101">
        <f t="shared" si="0"/>
        <v>146010.85</v>
      </c>
      <c r="M10" s="101">
        <f t="shared" si="0"/>
        <v>21085.87</v>
      </c>
      <c r="N10" s="110">
        <f>SUM(N11:N12)</f>
        <v>0</v>
      </c>
      <c r="O10" s="101">
        <f>SUM(O11:O12)</f>
        <v>353187.37</v>
      </c>
      <c r="P10" s="101">
        <f>SUM(P11:P12)</f>
        <v>783946.59</v>
      </c>
      <c r="Q10" s="101">
        <f>SUM(Q11:Q12)</f>
        <v>297294.44</v>
      </c>
      <c r="R10" s="101">
        <f>SUM(R11:R12)</f>
        <v>20062.8</v>
      </c>
      <c r="S10" s="100">
        <f t="shared" ref="S10:S16" si="1">SUM(E10:R10)</f>
        <v>12125625.659999998</v>
      </c>
      <c r="T10" s="37"/>
    </row>
    <row r="11" spans="1:20" s="34" customFormat="1" x14ac:dyDescent="0.3">
      <c r="A11" s="71"/>
      <c r="B11" s="72" t="s">
        <v>41</v>
      </c>
      <c r="C11" s="73"/>
      <c r="D11" s="69" t="s">
        <v>42</v>
      </c>
      <c r="E11" s="96">
        <v>3097771.75</v>
      </c>
      <c r="F11" s="96">
        <v>30529.27</v>
      </c>
      <c r="G11" s="96">
        <v>849925.27</v>
      </c>
      <c r="H11" s="96">
        <v>589316.29</v>
      </c>
      <c r="I11" s="96">
        <v>1562559.1</v>
      </c>
      <c r="J11" s="96">
        <v>3901862.36</v>
      </c>
      <c r="K11" s="96">
        <v>332.21</v>
      </c>
      <c r="L11" s="96">
        <v>120315.71</v>
      </c>
      <c r="M11" s="96">
        <v>19375.349999999999</v>
      </c>
      <c r="N11" s="121">
        <v>0</v>
      </c>
      <c r="O11" s="96">
        <v>324536.31</v>
      </c>
      <c r="P11" s="96">
        <v>720351.73</v>
      </c>
      <c r="Q11" s="96">
        <v>273177.49</v>
      </c>
      <c r="R11" s="96">
        <v>18435.28</v>
      </c>
      <c r="S11" s="99">
        <f t="shared" si="1"/>
        <v>11508488.120000001</v>
      </c>
      <c r="T11" s="37"/>
    </row>
    <row r="12" spans="1:20" s="34" customFormat="1" ht="24" x14ac:dyDescent="0.3">
      <c r="A12" s="71"/>
      <c r="B12" s="72" t="s">
        <v>43</v>
      </c>
      <c r="C12" s="73"/>
      <c r="D12" s="69" t="s">
        <v>44</v>
      </c>
      <c r="E12" s="96">
        <v>91878.720000000001</v>
      </c>
      <c r="F12" s="96">
        <v>2695.22</v>
      </c>
      <c r="G12" s="96">
        <v>75034.009999999995</v>
      </c>
      <c r="H12" s="96">
        <v>52026.65</v>
      </c>
      <c r="I12" s="96">
        <v>137947.51</v>
      </c>
      <c r="J12" s="96">
        <v>112130.05</v>
      </c>
      <c r="K12" s="96">
        <v>29.33</v>
      </c>
      <c r="L12" s="96">
        <v>25695.14</v>
      </c>
      <c r="M12" s="96">
        <v>1710.52</v>
      </c>
      <c r="N12" s="121">
        <v>0</v>
      </c>
      <c r="O12" s="96">
        <v>28651.06</v>
      </c>
      <c r="P12" s="96">
        <v>63594.86</v>
      </c>
      <c r="Q12" s="96">
        <v>24116.95</v>
      </c>
      <c r="R12" s="96">
        <v>1627.52</v>
      </c>
      <c r="S12" s="99">
        <f t="shared" si="1"/>
        <v>617137.54</v>
      </c>
      <c r="T12" s="37"/>
    </row>
    <row r="13" spans="1:20" s="34" customFormat="1" ht="30.75" customHeight="1" x14ac:dyDescent="0.3">
      <c r="A13" s="71" t="s">
        <v>45</v>
      </c>
      <c r="B13" s="72"/>
      <c r="C13" s="73"/>
      <c r="D13" s="41" t="s">
        <v>46</v>
      </c>
      <c r="E13" s="96">
        <v>178072.29</v>
      </c>
      <c r="F13" s="96">
        <v>7680.03</v>
      </c>
      <c r="G13" s="96">
        <v>213809.61</v>
      </c>
      <c r="H13" s="96">
        <v>148250.07999999999</v>
      </c>
      <c r="I13" s="96">
        <v>393081.8</v>
      </c>
      <c r="J13" s="96">
        <v>2484818.5699999998</v>
      </c>
      <c r="K13" s="96">
        <v>83.57</v>
      </c>
      <c r="L13" s="96">
        <v>24441.9</v>
      </c>
      <c r="M13" s="96">
        <v>62348.35</v>
      </c>
      <c r="N13" s="121">
        <v>0</v>
      </c>
      <c r="O13" s="96">
        <v>81641.279999999999</v>
      </c>
      <c r="P13" s="96">
        <v>181213.73</v>
      </c>
      <c r="Q13" s="96">
        <v>68721.31</v>
      </c>
      <c r="R13" s="96">
        <v>4637.63</v>
      </c>
      <c r="S13" s="99">
        <f t="shared" si="1"/>
        <v>3848800.1499999994</v>
      </c>
      <c r="T13" s="37"/>
    </row>
    <row r="14" spans="1:20" s="34" customFormat="1" ht="28" x14ac:dyDescent="0.3">
      <c r="A14" s="71" t="s">
        <v>47</v>
      </c>
      <c r="B14" s="73"/>
      <c r="C14" s="73"/>
      <c r="D14" s="41" t="s">
        <v>48</v>
      </c>
      <c r="E14" s="96">
        <v>301991.67999999999</v>
      </c>
      <c r="F14" s="96">
        <v>13789.44</v>
      </c>
      <c r="G14" s="96">
        <v>383893.59</v>
      </c>
      <c r="H14" s="96">
        <v>266181.93</v>
      </c>
      <c r="I14" s="96">
        <v>705775.49</v>
      </c>
      <c r="J14" s="96">
        <v>2257591.4500000002</v>
      </c>
      <c r="K14" s="96">
        <v>150.05000000000001</v>
      </c>
      <c r="L14" s="96">
        <v>96253.48</v>
      </c>
      <c r="M14" s="96">
        <v>177428.47</v>
      </c>
      <c r="N14" s="121">
        <v>0</v>
      </c>
      <c r="O14" s="96">
        <v>146586.31</v>
      </c>
      <c r="P14" s="96">
        <v>325367.90999999997</v>
      </c>
      <c r="Q14" s="96">
        <v>123388.6</v>
      </c>
      <c r="R14" s="96">
        <v>8326.83</v>
      </c>
      <c r="S14" s="99">
        <f t="shared" si="1"/>
        <v>4806725.2299999995</v>
      </c>
      <c r="T14" s="37"/>
    </row>
    <row r="15" spans="1:20" s="34" customFormat="1" ht="14" x14ac:dyDescent="0.3">
      <c r="A15" s="71" t="s">
        <v>49</v>
      </c>
      <c r="B15" s="73"/>
      <c r="C15" s="73"/>
      <c r="D15" s="41" t="s">
        <v>50</v>
      </c>
      <c r="E15" s="96">
        <v>230169.83</v>
      </c>
      <c r="F15" s="96">
        <v>5946.95</v>
      </c>
      <c r="G15" s="96">
        <v>165561.26</v>
      </c>
      <c r="H15" s="96">
        <v>114795.92</v>
      </c>
      <c r="I15" s="96">
        <v>304378.83</v>
      </c>
      <c r="J15" s="96">
        <v>6110871.3499999996</v>
      </c>
      <c r="K15" s="96">
        <v>64.709999999999994</v>
      </c>
      <c r="L15" s="96">
        <v>15391.85</v>
      </c>
      <c r="M15" s="96">
        <v>337099.99</v>
      </c>
      <c r="N15" s="121">
        <v>0</v>
      </c>
      <c r="O15" s="96">
        <v>63218.080000000002</v>
      </c>
      <c r="P15" s="96">
        <v>140320.98000000001</v>
      </c>
      <c r="Q15" s="96">
        <v>53213.63</v>
      </c>
      <c r="R15" s="96">
        <v>3591.1</v>
      </c>
      <c r="S15" s="99">
        <f t="shared" si="1"/>
        <v>7544624.4799999995</v>
      </c>
      <c r="T15" s="37"/>
    </row>
    <row r="16" spans="1:20" s="34" customFormat="1" ht="14" x14ac:dyDescent="0.3">
      <c r="A16" s="71" t="s">
        <v>51</v>
      </c>
      <c r="B16" s="73"/>
      <c r="C16" s="73"/>
      <c r="D16" s="41" t="s">
        <v>52</v>
      </c>
      <c r="E16" s="96">
        <v>94909.59</v>
      </c>
      <c r="F16" s="96">
        <v>3543.29</v>
      </c>
      <c r="G16" s="96">
        <v>98644</v>
      </c>
      <c r="H16" s="96">
        <v>68397.210000000006</v>
      </c>
      <c r="I16" s="96">
        <v>181353.68</v>
      </c>
      <c r="J16" s="96">
        <v>3569911.58</v>
      </c>
      <c r="K16" s="96">
        <v>38.56</v>
      </c>
      <c r="L16" s="96">
        <v>7759.43</v>
      </c>
      <c r="M16" s="96">
        <v>108733.67</v>
      </c>
      <c r="N16" s="121">
        <v>0</v>
      </c>
      <c r="O16" s="96">
        <v>37666.32</v>
      </c>
      <c r="P16" s="96">
        <v>83605.440000000002</v>
      </c>
      <c r="Q16" s="96">
        <v>31705.52</v>
      </c>
      <c r="R16" s="96">
        <v>2139.63</v>
      </c>
      <c r="S16" s="99">
        <f t="shared" si="1"/>
        <v>4288407.92</v>
      </c>
      <c r="T16" s="37"/>
    </row>
    <row r="17" spans="1:20" s="34" customFormat="1" ht="42" x14ac:dyDescent="0.3">
      <c r="A17" s="71" t="s">
        <v>53</v>
      </c>
      <c r="B17" s="72"/>
      <c r="C17" s="74"/>
      <c r="D17" s="41" t="s">
        <v>54</v>
      </c>
      <c r="E17" s="101">
        <f>SUM(E18,E22)</f>
        <v>167422.09999999998</v>
      </c>
      <c r="F17" s="101">
        <f t="shared" ref="F17:Q17" si="2">SUM(F18,F22)</f>
        <v>7652.1400000000012</v>
      </c>
      <c r="G17" s="101">
        <f t="shared" si="2"/>
        <v>213032.94</v>
      </c>
      <c r="H17" s="101">
        <f t="shared" si="2"/>
        <v>147711.56</v>
      </c>
      <c r="I17" s="101">
        <f t="shared" si="2"/>
        <v>391653.92000000004</v>
      </c>
      <c r="J17" s="101">
        <f t="shared" si="2"/>
        <v>884897.23</v>
      </c>
      <c r="K17" s="101">
        <f t="shared" si="2"/>
        <v>83.27000000000001</v>
      </c>
      <c r="L17" s="101">
        <f t="shared" si="2"/>
        <v>16757.66</v>
      </c>
      <c r="M17" s="101">
        <f t="shared" si="2"/>
        <v>4856.42</v>
      </c>
      <c r="N17" s="110">
        <f t="shared" ref="N17" si="3">SUM(N18,N22)</f>
        <v>0</v>
      </c>
      <c r="O17" s="101">
        <f t="shared" si="2"/>
        <v>81344.709999999992</v>
      </c>
      <c r="P17" s="101">
        <f>SUM(P18,P22)</f>
        <v>180555.47</v>
      </c>
      <c r="Q17" s="101">
        <f t="shared" si="2"/>
        <v>68471.67</v>
      </c>
      <c r="R17" s="101">
        <f>SUM(R18,R22)</f>
        <v>4620.79</v>
      </c>
      <c r="S17" s="100">
        <f t="shared" ref="S17:S27" si="4">SUM(E17:R17)</f>
        <v>2169059.88</v>
      </c>
      <c r="T17" s="37"/>
    </row>
    <row r="18" spans="1:20" s="34" customFormat="1" x14ac:dyDescent="0.3">
      <c r="A18" s="71"/>
      <c r="B18" s="72" t="s">
        <v>55</v>
      </c>
      <c r="C18" s="74"/>
      <c r="D18" s="69" t="s">
        <v>211</v>
      </c>
      <c r="E18" s="102">
        <f>SUM(E19:E21)</f>
        <v>103430.48999999999</v>
      </c>
      <c r="F18" s="102">
        <f t="shared" ref="F18:Q18" si="5">SUM(F19:F21)</f>
        <v>4727.3600000000006</v>
      </c>
      <c r="G18" s="102">
        <f t="shared" si="5"/>
        <v>131608.08000000002</v>
      </c>
      <c r="H18" s="102">
        <f t="shared" si="5"/>
        <v>91253.66</v>
      </c>
      <c r="I18" s="102">
        <f t="shared" si="5"/>
        <v>241957.04</v>
      </c>
      <c r="J18" s="102">
        <f t="shared" si="5"/>
        <v>763216.75</v>
      </c>
      <c r="K18" s="102">
        <f t="shared" si="5"/>
        <v>51.45</v>
      </c>
      <c r="L18" s="102">
        <f t="shared" si="5"/>
        <v>10352.700000000001</v>
      </c>
      <c r="M18" s="102">
        <f t="shared" si="5"/>
        <v>3000.21</v>
      </c>
      <c r="N18" s="111">
        <f t="shared" ref="N18" si="6">SUM(N19:N21)</f>
        <v>0</v>
      </c>
      <c r="O18" s="102">
        <f t="shared" si="5"/>
        <v>50253.36</v>
      </c>
      <c r="P18" s="102">
        <f t="shared" si="5"/>
        <v>111544.06</v>
      </c>
      <c r="Q18" s="102">
        <f t="shared" si="5"/>
        <v>42300.619999999995</v>
      </c>
      <c r="R18" s="102">
        <f>SUM(R19:R21)</f>
        <v>2854.64</v>
      </c>
      <c r="S18" s="100">
        <f t="shared" si="4"/>
        <v>1556550.4199999997</v>
      </c>
      <c r="T18" s="37"/>
    </row>
    <row r="19" spans="1:20" s="34" customFormat="1" x14ac:dyDescent="0.3">
      <c r="A19" s="71"/>
      <c r="B19" s="72"/>
      <c r="C19" s="74" t="s">
        <v>56</v>
      </c>
      <c r="D19" s="94" t="s">
        <v>57</v>
      </c>
      <c r="E19" s="96">
        <v>54541.61</v>
      </c>
      <c r="F19" s="96">
        <v>2492.86</v>
      </c>
      <c r="G19" s="96">
        <v>69400.39</v>
      </c>
      <c r="H19" s="96">
        <v>48120.45</v>
      </c>
      <c r="I19" s="96">
        <v>127590.3</v>
      </c>
      <c r="J19" s="96">
        <v>103711.42</v>
      </c>
      <c r="K19" s="96">
        <v>27.13</v>
      </c>
      <c r="L19" s="96">
        <v>5459.39</v>
      </c>
      <c r="M19" s="96">
        <v>1582.09</v>
      </c>
      <c r="N19" s="121">
        <v>0</v>
      </c>
      <c r="O19" s="96">
        <v>26499.919999999998</v>
      </c>
      <c r="P19" s="96">
        <v>58820.11</v>
      </c>
      <c r="Q19" s="96">
        <v>22306.23</v>
      </c>
      <c r="R19" s="96">
        <v>1505.33</v>
      </c>
      <c r="S19" s="99">
        <f>SUM(E19:R19)</f>
        <v>522057.23</v>
      </c>
      <c r="T19" s="37"/>
    </row>
    <row r="20" spans="1:20" s="34" customFormat="1" x14ac:dyDescent="0.3">
      <c r="A20" s="71"/>
      <c r="B20" s="72"/>
      <c r="C20" s="74" t="s">
        <v>58</v>
      </c>
      <c r="D20" s="94" t="s">
        <v>59</v>
      </c>
      <c r="E20" s="96">
        <v>48888.88</v>
      </c>
      <c r="F20" s="96">
        <v>2234.5</v>
      </c>
      <c r="G20" s="96">
        <v>62207.69</v>
      </c>
      <c r="H20" s="96">
        <v>43133.21</v>
      </c>
      <c r="I20" s="96">
        <v>114366.74</v>
      </c>
      <c r="J20" s="96">
        <v>92962.53</v>
      </c>
      <c r="K20" s="96">
        <v>24.32</v>
      </c>
      <c r="L20" s="96">
        <v>4893.3100000000004</v>
      </c>
      <c r="M20" s="96">
        <v>1418.12</v>
      </c>
      <c r="N20" s="121">
        <v>0</v>
      </c>
      <c r="O20" s="96">
        <v>23753.439999999999</v>
      </c>
      <c r="P20" s="96">
        <v>52723.95</v>
      </c>
      <c r="Q20" s="96">
        <v>19994.39</v>
      </c>
      <c r="R20" s="96">
        <v>1349.31</v>
      </c>
      <c r="S20" s="99">
        <f t="shared" si="4"/>
        <v>467950.39000000007</v>
      </c>
      <c r="T20" s="37"/>
    </row>
    <row r="21" spans="1:20" s="34" customFormat="1" x14ac:dyDescent="0.3">
      <c r="A21" s="71"/>
      <c r="B21" s="72"/>
      <c r="C21" s="74" t="s">
        <v>60</v>
      </c>
      <c r="D21" s="94" t="s">
        <v>61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566542.80000000005</v>
      </c>
      <c r="K21" s="96">
        <v>0</v>
      </c>
      <c r="L21" s="96">
        <v>0</v>
      </c>
      <c r="M21" s="96">
        <v>0</v>
      </c>
      <c r="N21" s="121">
        <v>0</v>
      </c>
      <c r="O21" s="96">
        <v>0</v>
      </c>
      <c r="P21" s="96">
        <v>0</v>
      </c>
      <c r="Q21" s="96">
        <v>0</v>
      </c>
      <c r="R21" s="96">
        <v>0</v>
      </c>
      <c r="S21" s="99">
        <f>SUM(E21:R21)</f>
        <v>566542.80000000005</v>
      </c>
      <c r="T21" s="37"/>
    </row>
    <row r="22" spans="1:20" s="34" customFormat="1" ht="24" x14ac:dyDescent="0.3">
      <c r="A22" s="71"/>
      <c r="B22" s="72" t="s">
        <v>62</v>
      </c>
      <c r="C22" s="74"/>
      <c r="D22" s="69" t="s">
        <v>63</v>
      </c>
      <c r="E22" s="102">
        <f>SUM(E23,E24)</f>
        <v>63991.61</v>
      </c>
      <c r="F22" s="102">
        <f t="shared" ref="F22:Q22" si="7">SUM(F23,F24)</f>
        <v>2924.78</v>
      </c>
      <c r="G22" s="102">
        <f t="shared" si="7"/>
        <v>81424.86</v>
      </c>
      <c r="H22" s="102">
        <f t="shared" si="7"/>
        <v>56457.899999999994</v>
      </c>
      <c r="I22" s="102">
        <f t="shared" si="7"/>
        <v>149696.88</v>
      </c>
      <c r="J22" s="102">
        <f t="shared" si="7"/>
        <v>121680.48000000001</v>
      </c>
      <c r="K22" s="102">
        <f t="shared" si="7"/>
        <v>31.82</v>
      </c>
      <c r="L22" s="102">
        <f t="shared" si="7"/>
        <v>6404.96</v>
      </c>
      <c r="M22" s="102">
        <f t="shared" si="7"/>
        <v>1856.21</v>
      </c>
      <c r="N22" s="111">
        <f t="shared" si="7"/>
        <v>0</v>
      </c>
      <c r="O22" s="102">
        <f t="shared" si="7"/>
        <v>31091.35</v>
      </c>
      <c r="P22" s="102">
        <f t="shared" si="7"/>
        <v>69011.41</v>
      </c>
      <c r="Q22" s="102">
        <f t="shared" si="7"/>
        <v>26171.05</v>
      </c>
      <c r="R22" s="102">
        <f>SUM(R23,R24)</f>
        <v>1766.15</v>
      </c>
      <c r="S22" s="100">
        <f t="shared" si="4"/>
        <v>612509.46000000008</v>
      </c>
      <c r="T22" s="37"/>
    </row>
    <row r="23" spans="1:20" s="34" customFormat="1" x14ac:dyDescent="0.3">
      <c r="A23" s="75"/>
      <c r="B23" s="72"/>
      <c r="C23" s="74" t="s">
        <v>185</v>
      </c>
      <c r="D23" s="94" t="s">
        <v>190</v>
      </c>
      <c r="E23" s="96">
        <v>25743.67</v>
      </c>
      <c r="F23" s="96">
        <v>1176.6300000000001</v>
      </c>
      <c r="G23" s="96">
        <v>32757.02</v>
      </c>
      <c r="H23" s="96">
        <v>22712.880000000001</v>
      </c>
      <c r="I23" s="96">
        <v>60222.69</v>
      </c>
      <c r="J23" s="96">
        <v>48951.76</v>
      </c>
      <c r="K23" s="96">
        <v>12.8</v>
      </c>
      <c r="L23" s="96">
        <v>2576.6999999999998</v>
      </c>
      <c r="M23" s="96">
        <v>746.75</v>
      </c>
      <c r="N23" s="121">
        <v>0</v>
      </c>
      <c r="O23" s="96">
        <v>12507.97</v>
      </c>
      <c r="P23" s="96">
        <v>27763.119999999999</v>
      </c>
      <c r="Q23" s="96">
        <v>10528.55</v>
      </c>
      <c r="R23" s="96">
        <v>710.52</v>
      </c>
      <c r="S23" s="99">
        <f t="shared" si="4"/>
        <v>246411.06</v>
      </c>
      <c r="T23" s="37"/>
    </row>
    <row r="24" spans="1:20" s="34" customFormat="1" x14ac:dyDescent="0.3">
      <c r="A24" s="75"/>
      <c r="B24" s="72"/>
      <c r="C24" s="74" t="s">
        <v>187</v>
      </c>
      <c r="D24" s="94" t="s">
        <v>186</v>
      </c>
      <c r="E24" s="96">
        <v>38247.94</v>
      </c>
      <c r="F24" s="96">
        <v>1748.15</v>
      </c>
      <c r="G24" s="96">
        <v>48667.839999999997</v>
      </c>
      <c r="H24" s="96">
        <v>33745.019999999997</v>
      </c>
      <c r="I24" s="96">
        <v>89474.19</v>
      </c>
      <c r="J24" s="96">
        <v>72728.72</v>
      </c>
      <c r="K24" s="96">
        <v>19.02</v>
      </c>
      <c r="L24" s="96">
        <v>3828.26</v>
      </c>
      <c r="M24" s="96">
        <v>1109.46</v>
      </c>
      <c r="N24" s="121">
        <v>0</v>
      </c>
      <c r="O24" s="96">
        <v>18583.38</v>
      </c>
      <c r="P24" s="96">
        <v>41248.29</v>
      </c>
      <c r="Q24" s="96">
        <v>15642.5</v>
      </c>
      <c r="R24" s="96">
        <v>1055.6300000000001</v>
      </c>
      <c r="S24" s="99">
        <f t="shared" si="4"/>
        <v>366098.4</v>
      </c>
      <c r="T24" s="37"/>
    </row>
    <row r="25" spans="1:20" ht="20.25" customHeight="1" x14ac:dyDescent="0.3">
      <c r="A25" s="71" t="s">
        <v>64</v>
      </c>
      <c r="B25" s="73"/>
      <c r="C25" s="73"/>
      <c r="D25" s="41" t="s">
        <v>65</v>
      </c>
      <c r="E25" s="96">
        <v>74808.81</v>
      </c>
      <c r="F25" s="96">
        <v>3411.39</v>
      </c>
      <c r="G25" s="96">
        <v>94972.13</v>
      </c>
      <c r="H25" s="96">
        <v>65851.23</v>
      </c>
      <c r="I25" s="96">
        <v>174603.08</v>
      </c>
      <c r="J25" s="96">
        <v>2137570.16</v>
      </c>
      <c r="K25" s="96">
        <v>37.119999999999997</v>
      </c>
      <c r="L25" s="96">
        <v>44820.87</v>
      </c>
      <c r="M25" s="96">
        <v>272815.56</v>
      </c>
      <c r="N25" s="121">
        <v>0</v>
      </c>
      <c r="O25" s="96">
        <v>36264.25</v>
      </c>
      <c r="P25" s="96">
        <v>80493.36</v>
      </c>
      <c r="Q25" s="96">
        <v>30525.33</v>
      </c>
      <c r="R25" s="96">
        <v>2059.9899999999998</v>
      </c>
      <c r="S25" s="99">
        <f t="shared" si="4"/>
        <v>3018233.2800000007</v>
      </c>
      <c r="T25" s="38"/>
    </row>
    <row r="26" spans="1:20" ht="20.25" customHeight="1" x14ac:dyDescent="0.3">
      <c r="A26" s="71" t="s">
        <v>188</v>
      </c>
      <c r="B26" s="73"/>
      <c r="C26" s="73"/>
      <c r="D26" s="41" t="s">
        <v>189</v>
      </c>
      <c r="E26" s="96">
        <v>214683.23</v>
      </c>
      <c r="F26" s="96">
        <v>9812.23</v>
      </c>
      <c r="G26" s="96">
        <v>273169.42</v>
      </c>
      <c r="H26" s="96">
        <v>189408.64000000001</v>
      </c>
      <c r="I26" s="96">
        <v>502212.82</v>
      </c>
      <c r="J26" s="96">
        <v>408221.58</v>
      </c>
      <c r="K26" s="96">
        <v>106.77</v>
      </c>
      <c r="L26" s="96">
        <v>21487.759999999998</v>
      </c>
      <c r="M26" s="96">
        <v>6227.32</v>
      </c>
      <c r="N26" s="121">
        <v>0</v>
      </c>
      <c r="O26" s="96">
        <v>104307.29</v>
      </c>
      <c r="P26" s="96">
        <v>231523.96</v>
      </c>
      <c r="Q26" s="96">
        <v>87800.35</v>
      </c>
      <c r="R26" s="96">
        <v>5925.17</v>
      </c>
      <c r="S26" s="99">
        <f t="shared" si="4"/>
        <v>2054886.5400000003</v>
      </c>
      <c r="T26" s="38"/>
    </row>
    <row r="27" spans="1:20" s="36" customFormat="1" ht="25" customHeight="1" x14ac:dyDescent="0.25">
      <c r="A27" s="91">
        <v>19999</v>
      </c>
      <c r="B27" s="87"/>
      <c r="C27" s="86"/>
      <c r="D27" s="92" t="s">
        <v>221</v>
      </c>
      <c r="E27" s="99">
        <f>SUM(E10,E13,E14,E15,E16,E17,E25,E26)</f>
        <v>4451708.0000000009</v>
      </c>
      <c r="F27" s="99">
        <f t="shared" ref="F27:M27" si="8">SUM(F10,F13,F14,F15,F16,F17,F25,F26)</f>
        <v>85059.959999999992</v>
      </c>
      <c r="G27" s="99">
        <f t="shared" si="8"/>
        <v>2368042.23</v>
      </c>
      <c r="H27" s="99">
        <f t="shared" si="8"/>
        <v>1641939.5099999998</v>
      </c>
      <c r="I27" s="99">
        <f t="shared" si="8"/>
        <v>4353566.2300000004</v>
      </c>
      <c r="J27" s="99">
        <f t="shared" si="8"/>
        <v>21867874.329999998</v>
      </c>
      <c r="K27" s="99">
        <f t="shared" si="8"/>
        <v>925.59</v>
      </c>
      <c r="L27" s="99">
        <f t="shared" si="8"/>
        <v>372923.79999999993</v>
      </c>
      <c r="M27" s="99">
        <f t="shared" si="8"/>
        <v>990595.65</v>
      </c>
      <c r="N27" s="110">
        <f>SUM(N10,N13,N14,N15,N16,N17,N25,N26)</f>
        <v>0</v>
      </c>
      <c r="O27" s="99">
        <f>SUM(O10,O13,O14,O15,O16,O17,O25,O26)</f>
        <v>904215.60999999987</v>
      </c>
      <c r="P27" s="99">
        <f>SUM(P10,P13,P14,P15,P16,P17,P25,P26)</f>
        <v>2007027.44</v>
      </c>
      <c r="Q27" s="99">
        <f>SUM(Q10,Q13,Q14,Q15,Q16,Q17,Q25,Q26)</f>
        <v>761120.85</v>
      </c>
      <c r="R27" s="99">
        <f>SUM(R10,R13,R14,R15,R16,R17,R25,R26)</f>
        <v>51363.939999999995</v>
      </c>
      <c r="S27" s="99">
        <f t="shared" si="4"/>
        <v>39856363.139999993</v>
      </c>
      <c r="T27" s="85"/>
    </row>
    <row r="28" spans="1:20" ht="20.25" customHeight="1" x14ac:dyDescent="0.3">
      <c r="A28" s="133" t="s">
        <v>30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38"/>
    </row>
    <row r="29" spans="1:20" ht="20.25" customHeight="1" x14ac:dyDescent="0.3">
      <c r="A29" s="70" t="s">
        <v>66</v>
      </c>
      <c r="B29" s="73"/>
      <c r="C29" s="73"/>
      <c r="D29" s="41" t="s">
        <v>21</v>
      </c>
      <c r="E29" s="103">
        <f>SUM(E30,E37,E43)</f>
        <v>2100771.7399999998</v>
      </c>
      <c r="F29" s="103">
        <f t="shared" ref="F29:R29" si="9">SUM(F30,F37,F43)</f>
        <v>96014.95</v>
      </c>
      <c r="G29" s="103">
        <f t="shared" si="9"/>
        <v>57511371.650000006</v>
      </c>
      <c r="H29" s="103">
        <f t="shared" si="9"/>
        <v>1853407.54</v>
      </c>
      <c r="I29" s="103">
        <f t="shared" si="9"/>
        <v>4914269.0600000005</v>
      </c>
      <c r="J29" s="103">
        <f t="shared" si="9"/>
        <v>4110676.76</v>
      </c>
      <c r="K29" s="103">
        <f t="shared" si="9"/>
        <v>1044.81</v>
      </c>
      <c r="L29" s="103">
        <f t="shared" si="9"/>
        <v>210262.68</v>
      </c>
      <c r="M29" s="103">
        <f t="shared" si="9"/>
        <v>60935.740000000005</v>
      </c>
      <c r="N29" s="112">
        <f t="shared" ref="N29" si="10">SUM(N30,N37,N43)</f>
        <v>0</v>
      </c>
      <c r="O29" s="103">
        <f t="shared" si="9"/>
        <v>1020671.01</v>
      </c>
      <c r="P29" s="103">
        <f t="shared" si="9"/>
        <v>2265515.7400000002</v>
      </c>
      <c r="Q29" s="103">
        <f t="shared" si="9"/>
        <v>859146.83000000007</v>
      </c>
      <c r="R29" s="103">
        <f t="shared" si="9"/>
        <v>57979.18</v>
      </c>
      <c r="S29" s="100">
        <f>SUM(E29:R29)</f>
        <v>75062067.690000013</v>
      </c>
      <c r="T29" s="38"/>
    </row>
    <row r="30" spans="1:20" ht="20.25" customHeight="1" x14ac:dyDescent="0.3">
      <c r="A30" s="76"/>
      <c r="B30" s="72" t="s">
        <v>67</v>
      </c>
      <c r="C30" s="74"/>
      <c r="D30" s="69" t="s">
        <v>23</v>
      </c>
      <c r="E30" s="104">
        <f>SUM(E31:E36)</f>
        <v>821948.76</v>
      </c>
      <c r="F30" s="104">
        <f t="shared" ref="F30:R30" si="11">SUM(F31:F36)</f>
        <v>37567.68</v>
      </c>
      <c r="G30" s="104">
        <f t="shared" si="11"/>
        <v>46338912.850000001</v>
      </c>
      <c r="H30" s="104">
        <f t="shared" si="11"/>
        <v>725181</v>
      </c>
      <c r="I30" s="104">
        <f t="shared" si="11"/>
        <v>1922801.36</v>
      </c>
      <c r="J30" s="104">
        <f t="shared" si="11"/>
        <v>1562941</v>
      </c>
      <c r="K30" s="104">
        <f t="shared" si="11"/>
        <v>408.8</v>
      </c>
      <c r="L30" s="104">
        <f t="shared" si="11"/>
        <v>82269.279999999999</v>
      </c>
      <c r="M30" s="104">
        <f t="shared" si="11"/>
        <v>23842.27</v>
      </c>
      <c r="N30" s="113">
        <f t="shared" ref="N30" si="12">SUM(N31:N36)</f>
        <v>0</v>
      </c>
      <c r="O30" s="104">
        <f t="shared" si="11"/>
        <v>399356.97</v>
      </c>
      <c r="P30" s="104">
        <f t="shared" si="11"/>
        <v>886426.18</v>
      </c>
      <c r="Q30" s="104">
        <f t="shared" si="11"/>
        <v>336157.56</v>
      </c>
      <c r="R30" s="104">
        <f t="shared" si="11"/>
        <v>22685.46</v>
      </c>
      <c r="S30" s="100">
        <f>SUM(E30:R30)</f>
        <v>53160499.170000002</v>
      </c>
      <c r="T30" s="38"/>
    </row>
    <row r="31" spans="1:20" x14ac:dyDescent="0.3">
      <c r="A31" s="75"/>
      <c r="B31" s="74"/>
      <c r="C31" s="74" t="s">
        <v>68</v>
      </c>
      <c r="D31" s="94" t="s">
        <v>69</v>
      </c>
      <c r="E31" s="96">
        <v>821948.76</v>
      </c>
      <c r="F31" s="96">
        <v>37567.68</v>
      </c>
      <c r="G31" s="96">
        <v>46338912.850000001</v>
      </c>
      <c r="H31" s="96">
        <v>725181</v>
      </c>
      <c r="I31" s="96">
        <v>1922801.36</v>
      </c>
      <c r="J31" s="96">
        <v>1562941</v>
      </c>
      <c r="K31" s="96">
        <v>408.8</v>
      </c>
      <c r="L31" s="96">
        <v>82269.279999999999</v>
      </c>
      <c r="M31" s="96">
        <v>23842.27</v>
      </c>
      <c r="N31" s="121">
        <v>0</v>
      </c>
      <c r="O31" s="96">
        <v>399356.97</v>
      </c>
      <c r="P31" s="96">
        <v>886426.18</v>
      </c>
      <c r="Q31" s="96">
        <v>336157.56</v>
      </c>
      <c r="R31" s="96">
        <v>22685.46</v>
      </c>
      <c r="S31" s="105">
        <f>SUM(E31:R31)</f>
        <v>53160499.170000002</v>
      </c>
      <c r="T31" s="38"/>
    </row>
    <row r="32" spans="1:20" x14ac:dyDescent="0.3">
      <c r="A32" s="75"/>
      <c r="B32" s="74"/>
      <c r="C32" s="74" t="s">
        <v>70</v>
      </c>
      <c r="D32" s="94" t="s">
        <v>71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121">
        <v>0</v>
      </c>
      <c r="O32" s="96">
        <v>0</v>
      </c>
      <c r="P32" s="96">
        <v>0</v>
      </c>
      <c r="Q32" s="96">
        <v>0</v>
      </c>
      <c r="R32" s="96">
        <v>0</v>
      </c>
      <c r="S32" s="105">
        <f t="shared" ref="S32:S36" si="13">SUM(E32:R32)</f>
        <v>0</v>
      </c>
      <c r="T32" s="38"/>
    </row>
    <row r="33" spans="1:20" x14ac:dyDescent="0.3">
      <c r="A33" s="75"/>
      <c r="B33" s="74"/>
      <c r="C33" s="74" t="s">
        <v>72</v>
      </c>
      <c r="D33" s="94" t="s">
        <v>74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121">
        <v>0</v>
      </c>
      <c r="O33" s="96">
        <v>0</v>
      </c>
      <c r="P33" s="96">
        <v>0</v>
      </c>
      <c r="Q33" s="96">
        <v>0</v>
      </c>
      <c r="R33" s="96">
        <v>0</v>
      </c>
      <c r="S33" s="105">
        <f t="shared" si="13"/>
        <v>0</v>
      </c>
      <c r="T33" s="38"/>
    </row>
    <row r="34" spans="1:20" x14ac:dyDescent="0.3">
      <c r="A34" s="75"/>
      <c r="B34" s="74"/>
      <c r="C34" s="74" t="s">
        <v>73</v>
      </c>
      <c r="D34" s="94" t="s">
        <v>76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121">
        <v>0</v>
      </c>
      <c r="O34" s="96">
        <v>0</v>
      </c>
      <c r="P34" s="96">
        <v>0</v>
      </c>
      <c r="Q34" s="96">
        <v>0</v>
      </c>
      <c r="R34" s="96">
        <v>0</v>
      </c>
      <c r="S34" s="105">
        <f t="shared" si="13"/>
        <v>0</v>
      </c>
      <c r="T34" s="38"/>
    </row>
    <row r="35" spans="1:20" x14ac:dyDescent="0.3">
      <c r="A35" s="75"/>
      <c r="B35" s="74"/>
      <c r="C35" s="74" t="s">
        <v>75</v>
      </c>
      <c r="D35" s="94" t="s">
        <v>252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121">
        <v>0</v>
      </c>
      <c r="O35" s="96">
        <v>0</v>
      </c>
      <c r="P35" s="96">
        <v>0</v>
      </c>
      <c r="Q35" s="96">
        <v>0</v>
      </c>
      <c r="R35" s="96">
        <v>0</v>
      </c>
      <c r="S35" s="105">
        <f t="shared" si="13"/>
        <v>0</v>
      </c>
      <c r="T35" s="38"/>
    </row>
    <row r="36" spans="1:20" x14ac:dyDescent="0.3">
      <c r="A36" s="75"/>
      <c r="B36" s="74"/>
      <c r="C36" s="74" t="s">
        <v>77</v>
      </c>
      <c r="D36" s="94" t="s">
        <v>196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121">
        <v>0</v>
      </c>
      <c r="O36" s="96">
        <v>0</v>
      </c>
      <c r="P36" s="96">
        <v>0</v>
      </c>
      <c r="Q36" s="96">
        <v>0</v>
      </c>
      <c r="R36" s="96">
        <v>0</v>
      </c>
      <c r="S36" s="105">
        <f t="shared" si="13"/>
        <v>0</v>
      </c>
      <c r="T36" s="38"/>
    </row>
    <row r="37" spans="1:20" ht="20.25" customHeight="1" x14ac:dyDescent="0.3">
      <c r="A37" s="76"/>
      <c r="B37" s="72" t="s">
        <v>78</v>
      </c>
      <c r="C37" s="74"/>
      <c r="D37" s="69" t="s">
        <v>24</v>
      </c>
      <c r="E37" s="104">
        <f>SUM(E38:E42)</f>
        <v>305149.64</v>
      </c>
      <c r="F37" s="104">
        <f t="shared" ref="F37:R37" si="14">SUM(F38:F42)</f>
        <v>13947.05</v>
      </c>
      <c r="G37" s="104">
        <f t="shared" si="14"/>
        <v>9933586.5999999996</v>
      </c>
      <c r="H37" s="104">
        <f t="shared" si="14"/>
        <v>269224.46999999997</v>
      </c>
      <c r="I37" s="104">
        <f t="shared" si="14"/>
        <v>713842.72</v>
      </c>
      <c r="J37" s="104">
        <f t="shared" si="14"/>
        <v>580244.06000000006</v>
      </c>
      <c r="K37" s="104">
        <f t="shared" si="14"/>
        <v>151.77000000000001</v>
      </c>
      <c r="L37" s="104">
        <f t="shared" si="14"/>
        <v>30542.59</v>
      </c>
      <c r="M37" s="104">
        <f t="shared" si="14"/>
        <v>8851.48</v>
      </c>
      <c r="N37" s="113">
        <f t="shared" ref="N37" si="15">SUM(N38:N42)</f>
        <v>0</v>
      </c>
      <c r="O37" s="104">
        <f t="shared" si="14"/>
        <v>148261.84</v>
      </c>
      <c r="P37" s="104">
        <f t="shared" si="14"/>
        <v>329086.96999999997</v>
      </c>
      <c r="Q37" s="104">
        <f t="shared" si="14"/>
        <v>124798.97</v>
      </c>
      <c r="R37" s="104">
        <f t="shared" si="14"/>
        <v>8422.01</v>
      </c>
      <c r="S37" s="106">
        <f>SUM(E37:R37)</f>
        <v>12466110.170000002</v>
      </c>
      <c r="T37" s="38"/>
    </row>
    <row r="38" spans="1:20" x14ac:dyDescent="0.3">
      <c r="A38" s="75"/>
      <c r="B38" s="74"/>
      <c r="C38" s="74" t="s">
        <v>79</v>
      </c>
      <c r="D38" s="94" t="s">
        <v>80</v>
      </c>
      <c r="E38" s="96">
        <v>305149.64</v>
      </c>
      <c r="F38" s="96">
        <v>13947.05</v>
      </c>
      <c r="G38" s="96">
        <v>9933586.5999999996</v>
      </c>
      <c r="H38" s="96">
        <v>269224.46999999997</v>
      </c>
      <c r="I38" s="96">
        <v>713842.72</v>
      </c>
      <c r="J38" s="96">
        <v>580244.06000000006</v>
      </c>
      <c r="K38" s="96">
        <v>151.77000000000001</v>
      </c>
      <c r="L38" s="96">
        <v>30542.59</v>
      </c>
      <c r="M38" s="96">
        <v>8851.48</v>
      </c>
      <c r="N38" s="121">
        <v>0</v>
      </c>
      <c r="O38" s="96">
        <v>148261.84</v>
      </c>
      <c r="P38" s="96">
        <v>329086.96999999997</v>
      </c>
      <c r="Q38" s="96">
        <v>124798.97</v>
      </c>
      <c r="R38" s="96">
        <v>8422.01</v>
      </c>
      <c r="S38" s="105">
        <f>SUM(E38:R38)</f>
        <v>12466110.170000002</v>
      </c>
      <c r="T38" s="38"/>
    </row>
    <row r="39" spans="1:20" x14ac:dyDescent="0.3">
      <c r="A39" s="75"/>
      <c r="B39" s="74"/>
      <c r="C39" s="74" t="s">
        <v>81</v>
      </c>
      <c r="D39" s="94" t="s">
        <v>82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121">
        <v>0</v>
      </c>
      <c r="O39" s="96">
        <v>0</v>
      </c>
      <c r="P39" s="96">
        <v>0</v>
      </c>
      <c r="Q39" s="96">
        <v>0</v>
      </c>
      <c r="R39" s="96">
        <v>0</v>
      </c>
      <c r="S39" s="105">
        <f t="shared" ref="S39:S42" si="16">SUM(E39:R39)</f>
        <v>0</v>
      </c>
      <c r="T39" s="38"/>
    </row>
    <row r="40" spans="1:20" x14ac:dyDescent="0.3">
      <c r="A40" s="75"/>
      <c r="B40" s="74"/>
      <c r="C40" s="74" t="s">
        <v>83</v>
      </c>
      <c r="D40" s="94" t="s">
        <v>85</v>
      </c>
      <c r="E40" s="96"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121">
        <v>0</v>
      </c>
      <c r="O40" s="96">
        <v>0</v>
      </c>
      <c r="P40" s="96">
        <v>0</v>
      </c>
      <c r="Q40" s="96">
        <v>0</v>
      </c>
      <c r="R40" s="96">
        <v>0</v>
      </c>
      <c r="S40" s="105">
        <f t="shared" si="16"/>
        <v>0</v>
      </c>
      <c r="T40" s="38"/>
    </row>
    <row r="41" spans="1:20" x14ac:dyDescent="0.3">
      <c r="A41" s="75"/>
      <c r="B41" s="74"/>
      <c r="C41" s="74" t="s">
        <v>84</v>
      </c>
      <c r="D41" s="94" t="s">
        <v>253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  <c r="N41" s="121">
        <v>0</v>
      </c>
      <c r="O41" s="96">
        <v>0</v>
      </c>
      <c r="P41" s="96">
        <v>0</v>
      </c>
      <c r="Q41" s="96">
        <v>0</v>
      </c>
      <c r="R41" s="96">
        <v>0</v>
      </c>
      <c r="S41" s="105">
        <f t="shared" si="16"/>
        <v>0</v>
      </c>
      <c r="T41" s="38"/>
    </row>
    <row r="42" spans="1:20" x14ac:dyDescent="0.3">
      <c r="A42" s="75"/>
      <c r="B42" s="74"/>
      <c r="C42" s="74" t="s">
        <v>86</v>
      </c>
      <c r="D42" s="94" t="s">
        <v>208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  <c r="N42" s="121">
        <v>0</v>
      </c>
      <c r="O42" s="96">
        <v>0</v>
      </c>
      <c r="P42" s="96">
        <v>0</v>
      </c>
      <c r="Q42" s="96">
        <v>0</v>
      </c>
      <c r="R42" s="96">
        <v>0</v>
      </c>
      <c r="S42" s="105">
        <f t="shared" si="16"/>
        <v>0</v>
      </c>
      <c r="T42" s="38"/>
    </row>
    <row r="43" spans="1:20" ht="20.25" customHeight="1" x14ac:dyDescent="0.3">
      <c r="A43" s="76"/>
      <c r="B43" s="72" t="s">
        <v>87</v>
      </c>
      <c r="C43" s="74"/>
      <c r="D43" s="69" t="s">
        <v>25</v>
      </c>
      <c r="E43" s="104">
        <f>SUM(E44:E45)</f>
        <v>973673.34</v>
      </c>
      <c r="F43" s="104">
        <f t="shared" ref="F43:R43" si="17">SUM(F44:F45)</f>
        <v>44500.22</v>
      </c>
      <c r="G43" s="104">
        <f t="shared" si="17"/>
        <v>1238872.2</v>
      </c>
      <c r="H43" s="104">
        <f t="shared" si="17"/>
        <v>859002.07</v>
      </c>
      <c r="I43" s="104">
        <f t="shared" si="17"/>
        <v>2277624.98</v>
      </c>
      <c r="J43" s="104">
        <f t="shared" si="17"/>
        <v>1967491.7</v>
      </c>
      <c r="K43" s="104">
        <f t="shared" si="17"/>
        <v>484.24</v>
      </c>
      <c r="L43" s="104">
        <f t="shared" si="17"/>
        <v>97450.81</v>
      </c>
      <c r="M43" s="104">
        <f t="shared" si="17"/>
        <v>28241.99</v>
      </c>
      <c r="N43" s="113">
        <f>SUM(N44:N45)</f>
        <v>0</v>
      </c>
      <c r="O43" s="104">
        <f t="shared" si="17"/>
        <v>473052.2</v>
      </c>
      <c r="P43" s="104">
        <f t="shared" si="17"/>
        <v>1050002.5900000001</v>
      </c>
      <c r="Q43" s="104">
        <f t="shared" si="17"/>
        <v>398190.3</v>
      </c>
      <c r="R43" s="104">
        <f t="shared" si="17"/>
        <v>26871.71</v>
      </c>
      <c r="S43" s="106">
        <f t="shared" ref="S43:S49" si="18">SUM(E43:R43)</f>
        <v>9435458.3500000015</v>
      </c>
      <c r="T43" s="38"/>
    </row>
    <row r="44" spans="1:20" x14ac:dyDescent="0.3">
      <c r="A44" s="75"/>
      <c r="B44" s="74"/>
      <c r="C44" s="74" t="s">
        <v>88</v>
      </c>
      <c r="D44" s="94" t="s">
        <v>222</v>
      </c>
      <c r="E44" s="96">
        <v>792351.83</v>
      </c>
      <c r="F44" s="96">
        <v>36212.81</v>
      </c>
      <c r="G44" s="96">
        <v>1008153.23</v>
      </c>
      <c r="H44" s="96">
        <v>699027.48</v>
      </c>
      <c r="I44" s="96">
        <v>1853455.9</v>
      </c>
      <c r="J44" s="96">
        <v>1622707.65</v>
      </c>
      <c r="K44" s="96">
        <v>394.06</v>
      </c>
      <c r="L44" s="96">
        <v>79302.25</v>
      </c>
      <c r="M44" s="96">
        <v>22982.400000000001</v>
      </c>
      <c r="N44" s="121">
        <v>0</v>
      </c>
      <c r="O44" s="96">
        <v>384954.24</v>
      </c>
      <c r="P44" s="96">
        <v>854457.39</v>
      </c>
      <c r="Q44" s="96">
        <v>324034.09999999998</v>
      </c>
      <c r="R44" s="96">
        <v>21867.31</v>
      </c>
      <c r="S44" s="105">
        <f t="shared" si="18"/>
        <v>7699900.6499999994</v>
      </c>
      <c r="T44" s="38"/>
    </row>
    <row r="45" spans="1:20" x14ac:dyDescent="0.3">
      <c r="A45" s="70"/>
      <c r="B45" s="74"/>
      <c r="C45" s="74" t="s">
        <v>89</v>
      </c>
      <c r="D45" s="94" t="s">
        <v>197</v>
      </c>
      <c r="E45" s="96">
        <v>181321.51</v>
      </c>
      <c r="F45" s="96">
        <v>8287.41</v>
      </c>
      <c r="G45" s="96">
        <v>230718.97</v>
      </c>
      <c r="H45" s="96">
        <v>159974.59</v>
      </c>
      <c r="I45" s="96">
        <v>424169.08</v>
      </c>
      <c r="J45" s="96">
        <v>344784.05</v>
      </c>
      <c r="K45" s="96">
        <v>90.18</v>
      </c>
      <c r="L45" s="96">
        <v>18148.560000000001</v>
      </c>
      <c r="M45" s="96">
        <v>5259.59</v>
      </c>
      <c r="N45" s="121">
        <v>0</v>
      </c>
      <c r="O45" s="96">
        <v>88097.96</v>
      </c>
      <c r="P45" s="96">
        <v>195545.2</v>
      </c>
      <c r="Q45" s="96">
        <v>74156.2</v>
      </c>
      <c r="R45" s="96">
        <v>5004.3999999999996</v>
      </c>
      <c r="S45" s="105">
        <f t="shared" si="18"/>
        <v>1735557.7</v>
      </c>
      <c r="T45" s="38"/>
    </row>
    <row r="46" spans="1:20" ht="20.25" customHeight="1" x14ac:dyDescent="0.3">
      <c r="A46" s="70" t="s">
        <v>90</v>
      </c>
      <c r="B46" s="77"/>
      <c r="C46" s="74"/>
      <c r="D46" s="41" t="s">
        <v>22</v>
      </c>
      <c r="E46" s="96">
        <v>951487.89</v>
      </c>
      <c r="F46" s="96">
        <v>43488.34</v>
      </c>
      <c r="G46" s="96">
        <v>1210701.92</v>
      </c>
      <c r="H46" s="96">
        <v>839469.53</v>
      </c>
      <c r="I46" s="96">
        <v>2225834.87</v>
      </c>
      <c r="J46" s="96">
        <v>1809260.51</v>
      </c>
      <c r="K46" s="96">
        <v>473.23</v>
      </c>
      <c r="L46" s="96">
        <v>95234.92</v>
      </c>
      <c r="M46" s="96">
        <v>27599.81</v>
      </c>
      <c r="N46" s="121">
        <v>0</v>
      </c>
      <c r="O46" s="96">
        <v>462295.63</v>
      </c>
      <c r="P46" s="96">
        <v>1026126.95</v>
      </c>
      <c r="Q46" s="96">
        <v>389136</v>
      </c>
      <c r="R46" s="96">
        <v>26260.69</v>
      </c>
      <c r="S46" s="105">
        <f t="shared" si="18"/>
        <v>9107370.2899999991</v>
      </c>
      <c r="T46" s="38"/>
    </row>
    <row r="47" spans="1:20" ht="20.25" customHeight="1" x14ac:dyDescent="0.3">
      <c r="A47" s="70" t="s">
        <v>91</v>
      </c>
      <c r="B47" s="74"/>
      <c r="C47" s="74"/>
      <c r="D47" s="41" t="s">
        <v>92</v>
      </c>
      <c r="E47" s="96">
        <v>20158.48</v>
      </c>
      <c r="F47" s="96">
        <v>921.36</v>
      </c>
      <c r="G47" s="96">
        <v>25650.26</v>
      </c>
      <c r="H47" s="96">
        <v>17785.23</v>
      </c>
      <c r="I47" s="96">
        <v>47157.14</v>
      </c>
      <c r="J47" s="96">
        <v>38331.480000000003</v>
      </c>
      <c r="K47" s="96">
        <v>10.029999999999999</v>
      </c>
      <c r="L47" s="96">
        <v>2017.67</v>
      </c>
      <c r="M47" s="96">
        <v>584.74</v>
      </c>
      <c r="N47" s="121">
        <v>0</v>
      </c>
      <c r="O47" s="96">
        <v>9794.32</v>
      </c>
      <c r="P47" s="96">
        <v>21739.8</v>
      </c>
      <c r="Q47" s="96">
        <v>8244.34</v>
      </c>
      <c r="R47" s="96">
        <v>556.37</v>
      </c>
      <c r="S47" s="105">
        <f t="shared" si="18"/>
        <v>192951.22</v>
      </c>
      <c r="T47" s="38"/>
    </row>
    <row r="48" spans="1:20" ht="20.25" customHeight="1" x14ac:dyDescent="0.3">
      <c r="A48" s="70" t="s">
        <v>93</v>
      </c>
      <c r="B48" s="74"/>
      <c r="C48" s="74"/>
      <c r="D48" s="41" t="s">
        <v>14</v>
      </c>
      <c r="E48" s="96">
        <v>418609.75</v>
      </c>
      <c r="F48" s="96">
        <v>19132.82</v>
      </c>
      <c r="G48" s="96">
        <v>532651.68999999994</v>
      </c>
      <c r="H48" s="96">
        <v>369326.96</v>
      </c>
      <c r="I48" s="96">
        <v>979262.25</v>
      </c>
      <c r="J48" s="96">
        <v>795989.21</v>
      </c>
      <c r="K48" s="96">
        <v>208.2</v>
      </c>
      <c r="L48" s="96">
        <v>41898.870000000003</v>
      </c>
      <c r="M48" s="96">
        <v>12142.61</v>
      </c>
      <c r="N48" s="121">
        <v>0</v>
      </c>
      <c r="O48" s="96">
        <v>203388.25</v>
      </c>
      <c r="P48" s="96">
        <v>451447.41</v>
      </c>
      <c r="Q48" s="96">
        <v>171201.47</v>
      </c>
      <c r="R48" s="96">
        <v>11553.46</v>
      </c>
      <c r="S48" s="105">
        <f t="shared" si="18"/>
        <v>4006812.95</v>
      </c>
      <c r="T48" s="38"/>
    </row>
    <row r="49" spans="1:20" ht="20.25" customHeight="1" x14ac:dyDescent="0.3">
      <c r="A49" s="70" t="s">
        <v>94</v>
      </c>
      <c r="B49" s="73"/>
      <c r="C49" s="73"/>
      <c r="D49" s="41" t="s">
        <v>15</v>
      </c>
      <c r="E49" s="103">
        <f>SUM(E50:E51,E54)</f>
        <v>40867454.739999995</v>
      </c>
      <c r="F49" s="103">
        <f t="shared" ref="F49:R49" si="19">SUM(F50:F51,F54)</f>
        <v>317649.20999999996</v>
      </c>
      <c r="G49" s="103">
        <f t="shared" si="19"/>
        <v>128211892.27000001</v>
      </c>
      <c r="H49" s="103">
        <f t="shared" si="19"/>
        <v>6131685.25</v>
      </c>
      <c r="I49" s="103">
        <f t="shared" si="19"/>
        <v>16258027.75</v>
      </c>
      <c r="J49" s="103">
        <f t="shared" si="19"/>
        <v>15847586.539999999</v>
      </c>
      <c r="K49" s="103">
        <f t="shared" si="19"/>
        <v>3456.6000000000004</v>
      </c>
      <c r="L49" s="103">
        <f t="shared" si="19"/>
        <v>910334.03</v>
      </c>
      <c r="M49" s="103">
        <f t="shared" si="19"/>
        <v>712681.31</v>
      </c>
      <c r="N49" s="112">
        <f t="shared" ref="N49" si="20">SUM(N50:N51,N54)</f>
        <v>0</v>
      </c>
      <c r="O49" s="103">
        <f t="shared" si="19"/>
        <v>3376717.34</v>
      </c>
      <c r="P49" s="103">
        <f t="shared" si="19"/>
        <v>7495075.5</v>
      </c>
      <c r="Q49" s="103">
        <f t="shared" si="19"/>
        <v>2842341.95</v>
      </c>
      <c r="R49" s="103">
        <f t="shared" si="19"/>
        <v>191814.33</v>
      </c>
      <c r="S49" s="106">
        <f t="shared" si="18"/>
        <v>223166716.81999999</v>
      </c>
      <c r="T49" s="38"/>
    </row>
    <row r="50" spans="1:20" ht="20.25" customHeight="1" x14ac:dyDescent="0.3">
      <c r="A50" s="78"/>
      <c r="B50" s="79" t="s">
        <v>95</v>
      </c>
      <c r="C50" s="80"/>
      <c r="D50" s="69" t="s">
        <v>96</v>
      </c>
      <c r="E50" s="96">
        <v>968584.61</v>
      </c>
      <c r="F50" s="96">
        <v>44269.760000000002</v>
      </c>
      <c r="G50" s="96">
        <v>83338989.200000003</v>
      </c>
      <c r="H50" s="96">
        <v>854553.45</v>
      </c>
      <c r="I50" s="96">
        <v>2265829.5699999998</v>
      </c>
      <c r="J50" s="96">
        <v>1841772.76</v>
      </c>
      <c r="K50" s="96">
        <v>481.74</v>
      </c>
      <c r="L50" s="96">
        <v>97379.58</v>
      </c>
      <c r="M50" s="96">
        <v>28096.98</v>
      </c>
      <c r="N50" s="121">
        <v>0</v>
      </c>
      <c r="O50" s="96">
        <v>470602.35</v>
      </c>
      <c r="P50" s="96">
        <v>1044564.81</v>
      </c>
      <c r="Q50" s="96">
        <v>396128.15</v>
      </c>
      <c r="R50" s="96">
        <v>26732.55</v>
      </c>
      <c r="S50" s="105">
        <f t="shared" ref="S50:S56" si="21">SUM(E50:R50)</f>
        <v>91377985.510000005</v>
      </c>
      <c r="T50" s="38"/>
    </row>
    <row r="51" spans="1:20" ht="20.25" customHeight="1" x14ac:dyDescent="0.3">
      <c r="A51" s="78"/>
      <c r="B51" s="79" t="s">
        <v>97</v>
      </c>
      <c r="C51" s="80"/>
      <c r="D51" s="69" t="s">
        <v>214</v>
      </c>
      <c r="E51" s="104">
        <f>SUM(E52:E53)</f>
        <v>35980688.399999999</v>
      </c>
      <c r="F51" s="104">
        <f t="shared" ref="F51:R51" si="22">SUM(F52:F53)</f>
        <v>95110.24</v>
      </c>
      <c r="G51" s="104">
        <f t="shared" si="22"/>
        <v>39909943.880000003</v>
      </c>
      <c r="H51" s="104">
        <f t="shared" si="22"/>
        <v>1835943.74</v>
      </c>
      <c r="I51" s="104">
        <f t="shared" si="22"/>
        <v>4867964.21</v>
      </c>
      <c r="J51" s="104">
        <f t="shared" si="22"/>
        <v>4682715.49</v>
      </c>
      <c r="K51" s="104">
        <f t="shared" si="22"/>
        <v>1034.97</v>
      </c>
      <c r="L51" s="104">
        <f t="shared" si="22"/>
        <v>264059.52000000002</v>
      </c>
      <c r="M51" s="104">
        <f t="shared" si="22"/>
        <v>204472.25</v>
      </c>
      <c r="N51" s="113">
        <f t="shared" ref="N51" si="23">SUM(N52:N53)</f>
        <v>0</v>
      </c>
      <c r="O51" s="104">
        <f t="shared" si="22"/>
        <v>1011053.7</v>
      </c>
      <c r="P51" s="104">
        <f t="shared" si="22"/>
        <v>2244168.84</v>
      </c>
      <c r="Q51" s="104">
        <f t="shared" si="22"/>
        <v>851051.5</v>
      </c>
      <c r="R51" s="104">
        <f t="shared" si="22"/>
        <v>57432.88</v>
      </c>
      <c r="S51" s="106">
        <f t="shared" si="21"/>
        <v>92005639.61999999</v>
      </c>
      <c r="T51" s="38"/>
    </row>
    <row r="52" spans="1:20" ht="16.5" customHeight="1" x14ac:dyDescent="0.3">
      <c r="A52" s="81"/>
      <c r="B52" s="80"/>
      <c r="C52" s="80" t="s">
        <v>98</v>
      </c>
      <c r="D52" s="94" t="s">
        <v>215</v>
      </c>
      <c r="E52" s="96">
        <v>2082184.94</v>
      </c>
      <c r="F52" s="96">
        <v>95110.24</v>
      </c>
      <c r="G52" s="96">
        <v>39909943.880000003</v>
      </c>
      <c r="H52" s="96">
        <v>1835943.74</v>
      </c>
      <c r="I52" s="96">
        <v>4867964.21</v>
      </c>
      <c r="J52" s="96">
        <v>4682715.49</v>
      </c>
      <c r="K52" s="96">
        <v>1034.97</v>
      </c>
      <c r="L52" s="96">
        <v>264059.52000000002</v>
      </c>
      <c r="M52" s="96">
        <v>204472.25</v>
      </c>
      <c r="N52" s="121">
        <v>0</v>
      </c>
      <c r="O52" s="96">
        <v>1011053.7</v>
      </c>
      <c r="P52" s="96">
        <v>2244168.84</v>
      </c>
      <c r="Q52" s="96">
        <v>851051.5</v>
      </c>
      <c r="R52" s="96">
        <v>57432.88</v>
      </c>
      <c r="S52" s="105">
        <f t="shared" si="21"/>
        <v>58107136.160000019</v>
      </c>
      <c r="T52" s="38"/>
    </row>
    <row r="53" spans="1:20" ht="16.5" customHeight="1" x14ac:dyDescent="0.3">
      <c r="A53" s="81"/>
      <c r="B53" s="80"/>
      <c r="C53" s="80" t="s">
        <v>191</v>
      </c>
      <c r="D53" s="94" t="s">
        <v>216</v>
      </c>
      <c r="E53" s="96">
        <v>33898503.460000001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121">
        <v>0</v>
      </c>
      <c r="O53" s="96">
        <v>0</v>
      </c>
      <c r="P53" s="96">
        <v>0</v>
      </c>
      <c r="Q53" s="96">
        <v>0</v>
      </c>
      <c r="R53" s="96">
        <v>0</v>
      </c>
      <c r="S53" s="105">
        <f t="shared" si="21"/>
        <v>33898503.460000001</v>
      </c>
      <c r="T53" s="38"/>
    </row>
    <row r="54" spans="1:20" ht="20.25" customHeight="1" x14ac:dyDescent="0.3">
      <c r="A54" s="81"/>
      <c r="B54" s="79" t="s">
        <v>99</v>
      </c>
      <c r="C54" s="80"/>
      <c r="D54" s="69" t="s">
        <v>217</v>
      </c>
      <c r="E54" s="96">
        <v>3918181.73</v>
      </c>
      <c r="F54" s="96">
        <v>178269.21</v>
      </c>
      <c r="G54" s="96">
        <v>4962959.1900000004</v>
      </c>
      <c r="H54" s="96">
        <v>3441188.06</v>
      </c>
      <c r="I54" s="96">
        <v>9124233.9700000007</v>
      </c>
      <c r="J54" s="96">
        <v>9323098.2899999991</v>
      </c>
      <c r="K54" s="96">
        <v>1939.89</v>
      </c>
      <c r="L54" s="96">
        <v>548894.93000000005</v>
      </c>
      <c r="M54" s="96">
        <v>480112.08</v>
      </c>
      <c r="N54" s="121">
        <v>0</v>
      </c>
      <c r="O54" s="96">
        <v>1895061.29</v>
      </c>
      <c r="P54" s="96">
        <v>4206341.8499999996</v>
      </c>
      <c r="Q54" s="96">
        <v>1595162.3</v>
      </c>
      <c r="R54" s="96">
        <v>107648.9</v>
      </c>
      <c r="S54" s="105">
        <f t="shared" si="21"/>
        <v>39783091.689999998</v>
      </c>
      <c r="T54" s="38"/>
    </row>
    <row r="55" spans="1:20" ht="20.25" customHeight="1" x14ac:dyDescent="0.3">
      <c r="A55" s="70" t="s">
        <v>100</v>
      </c>
      <c r="B55" s="73"/>
      <c r="C55" s="73"/>
      <c r="D55" s="41" t="s">
        <v>26</v>
      </c>
      <c r="E55" s="103">
        <f>SUM(E56,E60)</f>
        <v>6549536.6899999995</v>
      </c>
      <c r="F55" s="103">
        <f t="shared" ref="F55:R55" si="24">SUM(F56,F60)</f>
        <v>44375.62</v>
      </c>
      <c r="G55" s="103">
        <f t="shared" si="24"/>
        <v>18480928.649999999</v>
      </c>
      <c r="H55" s="103">
        <f t="shared" si="24"/>
        <v>856597.06</v>
      </c>
      <c r="I55" s="103">
        <f t="shared" si="24"/>
        <v>2271248.14</v>
      </c>
      <c r="J55" s="103">
        <f t="shared" si="24"/>
        <v>1846174.5</v>
      </c>
      <c r="K55" s="103">
        <f t="shared" si="24"/>
        <v>482.89</v>
      </c>
      <c r="L55" s="103">
        <f t="shared" si="24"/>
        <v>113120.64</v>
      </c>
      <c r="M55" s="103">
        <f t="shared" si="24"/>
        <v>270951.34999999998</v>
      </c>
      <c r="N55" s="112">
        <f t="shared" ref="N55" si="25">SUM(N56,N60)</f>
        <v>0</v>
      </c>
      <c r="O55" s="103">
        <f t="shared" si="24"/>
        <v>471727.75</v>
      </c>
      <c r="P55" s="103">
        <f t="shared" si="24"/>
        <v>1047062.81</v>
      </c>
      <c r="Q55" s="103">
        <f t="shared" si="24"/>
        <v>397075.45999999996</v>
      </c>
      <c r="R55" s="103">
        <f t="shared" si="24"/>
        <v>26796.48</v>
      </c>
      <c r="S55" s="106">
        <f>SUM(E55:R55)</f>
        <v>32376078.039999999</v>
      </c>
      <c r="T55" s="38"/>
    </row>
    <row r="56" spans="1:20" x14ac:dyDescent="0.3">
      <c r="A56" s="78"/>
      <c r="B56" s="79" t="s">
        <v>101</v>
      </c>
      <c r="C56" s="80"/>
      <c r="D56" s="69" t="s">
        <v>102</v>
      </c>
      <c r="E56" s="104">
        <f>SUM(E57,E58,E59)</f>
        <v>4622230.0999999996</v>
      </c>
      <c r="F56" s="104">
        <f t="shared" ref="F56:R56" si="26">SUM(F57,F58,F59)</f>
        <v>44375.62</v>
      </c>
      <c r="G56" s="104">
        <f t="shared" si="26"/>
        <v>1359892.99</v>
      </c>
      <c r="H56" s="104">
        <f t="shared" si="26"/>
        <v>856597.06</v>
      </c>
      <c r="I56" s="104">
        <f t="shared" si="26"/>
        <v>2271248.14</v>
      </c>
      <c r="J56" s="104">
        <f t="shared" si="26"/>
        <v>1846174.5</v>
      </c>
      <c r="K56" s="104">
        <f t="shared" si="26"/>
        <v>482.89</v>
      </c>
      <c r="L56" s="104">
        <f t="shared" si="26"/>
        <v>97177.98</v>
      </c>
      <c r="M56" s="104">
        <f t="shared" si="26"/>
        <v>28162.920000000002</v>
      </c>
      <c r="N56" s="113">
        <f t="shared" ref="N56" si="27">SUM(N57,N58,N59)</f>
        <v>0</v>
      </c>
      <c r="O56" s="104">
        <f t="shared" si="26"/>
        <v>471727.75</v>
      </c>
      <c r="P56" s="104">
        <f t="shared" si="26"/>
        <v>1047062.81</v>
      </c>
      <c r="Q56" s="104">
        <f t="shared" si="26"/>
        <v>397075.45999999996</v>
      </c>
      <c r="R56" s="104">
        <f t="shared" si="26"/>
        <v>26796.48</v>
      </c>
      <c r="S56" s="106">
        <f t="shared" si="21"/>
        <v>13069004.700000003</v>
      </c>
      <c r="T56" s="38"/>
    </row>
    <row r="57" spans="1:20" x14ac:dyDescent="0.3">
      <c r="A57" s="78"/>
      <c r="B57" s="79"/>
      <c r="C57" s="80" t="s">
        <v>223</v>
      </c>
      <c r="D57" s="94" t="s">
        <v>104</v>
      </c>
      <c r="E57" s="96">
        <v>725327.73</v>
      </c>
      <c r="F57" s="96">
        <v>33151.550000000003</v>
      </c>
      <c r="G57" s="96">
        <v>922928.9</v>
      </c>
      <c r="H57" s="96">
        <v>639935.13</v>
      </c>
      <c r="I57" s="96">
        <v>1696773.83</v>
      </c>
      <c r="J57" s="96">
        <v>1379215.47</v>
      </c>
      <c r="K57" s="96">
        <v>360.75</v>
      </c>
      <c r="L57" s="96">
        <v>72598.429999999993</v>
      </c>
      <c r="M57" s="96">
        <v>21039.58</v>
      </c>
      <c r="N57" s="121">
        <v>0</v>
      </c>
      <c r="O57" s="96">
        <v>352412.09</v>
      </c>
      <c r="P57" s="96">
        <v>782225.75</v>
      </c>
      <c r="Q57" s="96">
        <v>296641.84999999998</v>
      </c>
      <c r="R57" s="96">
        <v>20018.759999999998</v>
      </c>
      <c r="S57" s="105">
        <f>SUM(E57:R57)</f>
        <v>6942629.8199999994</v>
      </c>
      <c r="T57" s="38"/>
    </row>
    <row r="58" spans="1:20" x14ac:dyDescent="0.3">
      <c r="A58" s="82"/>
      <c r="B58" s="79"/>
      <c r="C58" s="80" t="s">
        <v>224</v>
      </c>
      <c r="D58" s="94" t="s">
        <v>105</v>
      </c>
      <c r="E58" s="96">
        <v>1165087.08</v>
      </c>
      <c r="F58" s="96">
        <v>11224.07</v>
      </c>
      <c r="G58" s="96">
        <v>312474.73</v>
      </c>
      <c r="H58" s="96">
        <v>216661.93</v>
      </c>
      <c r="I58" s="96">
        <v>574474.31000000006</v>
      </c>
      <c r="J58" s="96">
        <v>466959.03</v>
      </c>
      <c r="K58" s="96">
        <v>122.14</v>
      </c>
      <c r="L58" s="96">
        <v>24579.55</v>
      </c>
      <c r="M58" s="96">
        <v>7123.34</v>
      </c>
      <c r="N58" s="121">
        <v>0</v>
      </c>
      <c r="O58" s="96">
        <v>119315.66</v>
      </c>
      <c r="P58" s="96">
        <v>264837.06</v>
      </c>
      <c r="Q58" s="96">
        <v>100433.61</v>
      </c>
      <c r="R58" s="96">
        <v>6777.72</v>
      </c>
      <c r="S58" s="105">
        <f>SUM(E58:R58)</f>
        <v>3270070.2300000004</v>
      </c>
      <c r="T58" s="38"/>
    </row>
    <row r="59" spans="1:20" x14ac:dyDescent="0.3">
      <c r="A59" s="82"/>
      <c r="B59" s="79"/>
      <c r="C59" s="80" t="s">
        <v>225</v>
      </c>
      <c r="D59" s="94" t="s">
        <v>209</v>
      </c>
      <c r="E59" s="96">
        <v>2731815.29</v>
      </c>
      <c r="F59" s="96">
        <v>0</v>
      </c>
      <c r="G59" s="96">
        <v>124489.36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121">
        <v>0</v>
      </c>
      <c r="O59" s="96">
        <v>0</v>
      </c>
      <c r="P59" s="96">
        <v>0</v>
      </c>
      <c r="Q59" s="96">
        <v>0</v>
      </c>
      <c r="R59" s="96">
        <v>0</v>
      </c>
      <c r="S59" s="105">
        <f>SUM(E59:R59)</f>
        <v>2856304.65</v>
      </c>
      <c r="T59" s="38"/>
    </row>
    <row r="60" spans="1:20" ht="18" customHeight="1" x14ac:dyDescent="0.3">
      <c r="A60" s="82"/>
      <c r="B60" s="79" t="s">
        <v>103</v>
      </c>
      <c r="C60" s="83"/>
      <c r="D60" s="69" t="s">
        <v>106</v>
      </c>
      <c r="E60" s="96">
        <v>1927306.59</v>
      </c>
      <c r="F60" s="96">
        <v>0</v>
      </c>
      <c r="G60" s="96">
        <v>17121035.66</v>
      </c>
      <c r="H60" s="96">
        <v>0</v>
      </c>
      <c r="I60" s="96">
        <v>0</v>
      </c>
      <c r="J60" s="96">
        <v>0</v>
      </c>
      <c r="K60" s="96">
        <v>0</v>
      </c>
      <c r="L60" s="96">
        <v>15942.66</v>
      </c>
      <c r="M60" s="96">
        <v>242788.43</v>
      </c>
      <c r="N60" s="121">
        <v>0</v>
      </c>
      <c r="O60" s="96">
        <v>0</v>
      </c>
      <c r="P60" s="96">
        <v>0</v>
      </c>
      <c r="Q60" s="96">
        <v>0</v>
      </c>
      <c r="R60" s="96">
        <v>0</v>
      </c>
      <c r="S60" s="105">
        <f>SUM(E60:R60)</f>
        <v>19307073.34</v>
      </c>
      <c r="T60" s="38"/>
    </row>
    <row r="61" spans="1:20" ht="20.25" customHeight="1" x14ac:dyDescent="0.3">
      <c r="A61" s="70" t="s">
        <v>107</v>
      </c>
      <c r="B61" s="73"/>
      <c r="C61" s="73"/>
      <c r="D61" s="41" t="s">
        <v>37</v>
      </c>
      <c r="E61" s="103">
        <f>SUM(E62,E68,E74)</f>
        <v>37301622.490000002</v>
      </c>
      <c r="F61" s="103">
        <f t="shared" ref="F61:R61" si="28">SUM(F62,F68,F74)</f>
        <v>202205.55999999997</v>
      </c>
      <c r="G61" s="103">
        <f t="shared" si="28"/>
        <v>23562046.240000006</v>
      </c>
      <c r="H61" s="103">
        <f t="shared" si="28"/>
        <v>3903239.2</v>
      </c>
      <c r="I61" s="103">
        <f t="shared" si="28"/>
        <v>10349352.350000001</v>
      </c>
      <c r="J61" s="103">
        <f t="shared" si="28"/>
        <v>34165722.969999999</v>
      </c>
      <c r="K61" s="103">
        <f t="shared" si="28"/>
        <v>120827.52999999998</v>
      </c>
      <c r="L61" s="103">
        <f t="shared" si="28"/>
        <v>1375765.14</v>
      </c>
      <c r="M61" s="103">
        <f t="shared" si="28"/>
        <v>665903.09999999986</v>
      </c>
      <c r="N61" s="112">
        <f t="shared" ref="N61" si="29">SUM(N62,N68,N74)</f>
        <v>0</v>
      </c>
      <c r="O61" s="103">
        <f t="shared" si="28"/>
        <v>2149512.7299999995</v>
      </c>
      <c r="P61" s="103">
        <f t="shared" si="28"/>
        <v>4771130.83</v>
      </c>
      <c r="Q61" s="103">
        <f t="shared" si="28"/>
        <v>1809346.06</v>
      </c>
      <c r="R61" s="103">
        <f t="shared" si="28"/>
        <v>122103.01</v>
      </c>
      <c r="S61" s="106">
        <f>SUM(E61:R61)</f>
        <v>120498777.21000001</v>
      </c>
      <c r="T61" s="38"/>
    </row>
    <row r="62" spans="1:20" ht="20.25" customHeight="1" x14ac:dyDescent="0.3">
      <c r="A62" s="78"/>
      <c r="B62" s="79" t="s">
        <v>108</v>
      </c>
      <c r="C62" s="80"/>
      <c r="D62" s="69" t="s">
        <v>109</v>
      </c>
      <c r="E62" s="104">
        <f>SUM(E63:E67)</f>
        <v>29409300.649999999</v>
      </c>
      <c r="F62" s="104">
        <f t="shared" ref="F62:R62" si="30">SUM(F63:F67)</f>
        <v>174055.59999999998</v>
      </c>
      <c r="G62" s="104">
        <f t="shared" si="30"/>
        <v>10268763.370000001</v>
      </c>
      <c r="H62" s="104">
        <f t="shared" si="30"/>
        <v>3359851.47</v>
      </c>
      <c r="I62" s="104">
        <f t="shared" si="30"/>
        <v>8908571.8100000005</v>
      </c>
      <c r="J62" s="104">
        <f t="shared" si="30"/>
        <v>23513885.07</v>
      </c>
      <c r="K62" s="104">
        <f t="shared" si="30"/>
        <v>120521.20999999999</v>
      </c>
      <c r="L62" s="104">
        <f t="shared" si="30"/>
        <v>623481.63</v>
      </c>
      <c r="M62" s="104">
        <f t="shared" si="30"/>
        <v>203624.63</v>
      </c>
      <c r="N62" s="113">
        <f t="shared" ref="N62" si="31">SUM(N63:N67)</f>
        <v>0</v>
      </c>
      <c r="O62" s="104">
        <f t="shared" si="30"/>
        <v>1850269.2599999998</v>
      </c>
      <c r="P62" s="104">
        <f t="shared" si="30"/>
        <v>4106919.95</v>
      </c>
      <c r="Q62" s="104">
        <f t="shared" si="30"/>
        <v>1557458.74</v>
      </c>
      <c r="R62" s="104">
        <f t="shared" si="30"/>
        <v>105104.48999999999</v>
      </c>
      <c r="S62" s="106">
        <f t="shared" ref="S62" si="32">SUM(E62:R62)</f>
        <v>84201807.87999998</v>
      </c>
      <c r="T62" s="38"/>
    </row>
    <row r="63" spans="1:20" ht="21" x14ac:dyDescent="0.3">
      <c r="A63" s="81"/>
      <c r="B63" s="80"/>
      <c r="C63" s="80" t="s">
        <v>110</v>
      </c>
      <c r="D63" s="94" t="s">
        <v>111</v>
      </c>
      <c r="E63" s="96">
        <v>3107819.86</v>
      </c>
      <c r="F63" s="96">
        <v>107865.18</v>
      </c>
      <c r="G63" s="96">
        <v>3002932.98</v>
      </c>
      <c r="H63" s="96">
        <v>2082156.37</v>
      </c>
      <c r="I63" s="96">
        <v>5520791.54</v>
      </c>
      <c r="J63" s="96">
        <v>6964341.1299999999</v>
      </c>
      <c r="K63" s="96">
        <v>1173.77</v>
      </c>
      <c r="L63" s="96">
        <v>265207.81</v>
      </c>
      <c r="M63" s="96">
        <v>99577.41</v>
      </c>
      <c r="N63" s="121">
        <v>0</v>
      </c>
      <c r="O63" s="96">
        <v>1146642.93</v>
      </c>
      <c r="P63" s="96">
        <v>2545127.25</v>
      </c>
      <c r="Q63" s="96">
        <v>965183.33</v>
      </c>
      <c r="R63" s="96">
        <v>65135.02</v>
      </c>
      <c r="S63" s="105">
        <f t="shared" ref="S63:S99" si="33">SUM(E63:R63)</f>
        <v>25873954.579999994</v>
      </c>
      <c r="T63" s="38"/>
    </row>
    <row r="64" spans="1:20" ht="21" x14ac:dyDescent="0.3">
      <c r="A64" s="81"/>
      <c r="B64" s="80"/>
      <c r="C64" s="80" t="s">
        <v>112</v>
      </c>
      <c r="D64" s="94" t="s">
        <v>202</v>
      </c>
      <c r="E64" s="96">
        <v>2788131.2</v>
      </c>
      <c r="F64" s="96">
        <v>66190.42</v>
      </c>
      <c r="G64" s="96">
        <v>1842720.75</v>
      </c>
      <c r="H64" s="96">
        <v>1277695.1000000001</v>
      </c>
      <c r="I64" s="96">
        <v>3387780.27</v>
      </c>
      <c r="J64" s="96">
        <v>11976284.58</v>
      </c>
      <c r="K64" s="96">
        <v>720.27</v>
      </c>
      <c r="L64" s="96">
        <v>336124.5</v>
      </c>
      <c r="M64" s="96">
        <v>104047.22</v>
      </c>
      <c r="N64" s="121">
        <v>0</v>
      </c>
      <c r="O64" s="96">
        <v>703626.33</v>
      </c>
      <c r="P64" s="96">
        <v>1561792.7</v>
      </c>
      <c r="Q64" s="96">
        <v>592275.41</v>
      </c>
      <c r="R64" s="96">
        <v>39969.47</v>
      </c>
      <c r="S64" s="105">
        <f t="shared" si="33"/>
        <v>24677358.219999995</v>
      </c>
      <c r="T64" s="38"/>
    </row>
    <row r="65" spans="1:20" x14ac:dyDescent="0.3">
      <c r="A65" s="81"/>
      <c r="B65" s="80"/>
      <c r="C65" s="80" t="s">
        <v>113</v>
      </c>
      <c r="D65" s="94" t="s">
        <v>200</v>
      </c>
      <c r="E65" s="96">
        <v>23513349.59</v>
      </c>
      <c r="F65" s="96">
        <v>0</v>
      </c>
      <c r="G65" s="96">
        <v>5423109.6399999997</v>
      </c>
      <c r="H65" s="96">
        <v>0</v>
      </c>
      <c r="I65" s="96">
        <v>0</v>
      </c>
      <c r="J65" s="96">
        <v>4573259.3600000003</v>
      </c>
      <c r="K65" s="96">
        <v>118627.17</v>
      </c>
      <c r="L65" s="96">
        <v>22149.32</v>
      </c>
      <c r="M65" s="96">
        <v>0</v>
      </c>
      <c r="N65" s="121">
        <v>0</v>
      </c>
      <c r="O65" s="96">
        <v>0</v>
      </c>
      <c r="P65" s="96">
        <v>0</v>
      </c>
      <c r="Q65" s="96">
        <v>0</v>
      </c>
      <c r="R65" s="96">
        <v>0</v>
      </c>
      <c r="S65" s="105">
        <f t="shared" si="33"/>
        <v>33650495.079999998</v>
      </c>
      <c r="T65" s="38"/>
    </row>
    <row r="66" spans="1:20" ht="21" x14ac:dyDescent="0.3">
      <c r="A66" s="81"/>
      <c r="B66" s="80"/>
      <c r="C66" s="80" t="s">
        <v>114</v>
      </c>
      <c r="D66" s="94" t="s">
        <v>116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121">
        <v>0</v>
      </c>
      <c r="O66" s="96">
        <v>0</v>
      </c>
      <c r="P66" s="96">
        <v>0</v>
      </c>
      <c r="Q66" s="96">
        <v>0</v>
      </c>
      <c r="R66" s="96">
        <v>0</v>
      </c>
      <c r="S66" s="105">
        <f t="shared" si="33"/>
        <v>0</v>
      </c>
      <c r="T66" s="38"/>
    </row>
    <row r="67" spans="1:20" ht="21" x14ac:dyDescent="0.3">
      <c r="A67" s="81"/>
      <c r="B67" s="80"/>
      <c r="C67" s="80" t="s">
        <v>115</v>
      </c>
      <c r="D67" s="94" t="s">
        <v>198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121">
        <v>0</v>
      </c>
      <c r="O67" s="96">
        <v>0</v>
      </c>
      <c r="P67" s="96">
        <v>0</v>
      </c>
      <c r="Q67" s="96">
        <v>0</v>
      </c>
      <c r="R67" s="96">
        <v>0</v>
      </c>
      <c r="S67" s="105">
        <f t="shared" si="33"/>
        <v>0</v>
      </c>
      <c r="T67" s="38"/>
    </row>
    <row r="68" spans="1:20" ht="24" x14ac:dyDescent="0.3">
      <c r="A68" s="78"/>
      <c r="B68" s="79" t="s">
        <v>117</v>
      </c>
      <c r="C68" s="80"/>
      <c r="D68" s="69" t="s">
        <v>118</v>
      </c>
      <c r="E68" s="104">
        <f>SUM(E69,E70,E71,E72,E73)</f>
        <v>7776903.5199999996</v>
      </c>
      <c r="F68" s="104">
        <f t="shared" ref="F68:R68" si="34">SUM(F69,F70,F71,F72,F73)</f>
        <v>22874.69</v>
      </c>
      <c r="G68" s="104">
        <f t="shared" si="34"/>
        <v>13146421.110000001</v>
      </c>
      <c r="H68" s="104">
        <f t="shared" si="34"/>
        <v>441557.57</v>
      </c>
      <c r="I68" s="104">
        <f t="shared" si="34"/>
        <v>1170780.1299999999</v>
      </c>
      <c r="J68" s="104">
        <f t="shared" si="34"/>
        <v>10432369.199999999</v>
      </c>
      <c r="K68" s="104">
        <f t="shared" si="34"/>
        <v>248.92</v>
      </c>
      <c r="L68" s="104">
        <f t="shared" si="34"/>
        <v>740731.23</v>
      </c>
      <c r="M68" s="104">
        <f t="shared" si="34"/>
        <v>458930.52999999997</v>
      </c>
      <c r="N68" s="113">
        <f t="shared" ref="N68" si="35">SUM(N69,N70,N71,N72,N73)</f>
        <v>0</v>
      </c>
      <c r="O68" s="104">
        <f t="shared" si="34"/>
        <v>243165.63</v>
      </c>
      <c r="P68" s="104">
        <f t="shared" si="34"/>
        <v>539738.62</v>
      </c>
      <c r="Q68" s="104">
        <f t="shared" si="34"/>
        <v>204683.96</v>
      </c>
      <c r="R68" s="104">
        <f t="shared" si="34"/>
        <v>13813.02</v>
      </c>
      <c r="S68" s="106">
        <f t="shared" si="33"/>
        <v>35192218.130000003</v>
      </c>
      <c r="T68" s="38"/>
    </row>
    <row r="69" spans="1:20" ht="21" x14ac:dyDescent="0.3">
      <c r="A69" s="81"/>
      <c r="B69" s="80"/>
      <c r="C69" s="80" t="s">
        <v>119</v>
      </c>
      <c r="D69" s="94" t="s">
        <v>120</v>
      </c>
      <c r="E69" s="96">
        <v>3597836.82</v>
      </c>
      <c r="F69" s="96">
        <v>0</v>
      </c>
      <c r="G69" s="96">
        <v>0</v>
      </c>
      <c r="H69" s="96">
        <v>0</v>
      </c>
      <c r="I69" s="96">
        <v>0</v>
      </c>
      <c r="J69" s="96">
        <v>2898539.58</v>
      </c>
      <c r="K69" s="96">
        <v>0</v>
      </c>
      <c r="L69" s="96">
        <v>32245.38</v>
      </c>
      <c r="M69" s="96">
        <v>0</v>
      </c>
      <c r="N69" s="121">
        <v>0</v>
      </c>
      <c r="O69" s="96">
        <v>0</v>
      </c>
      <c r="P69" s="96">
        <v>0</v>
      </c>
      <c r="Q69" s="96">
        <v>0</v>
      </c>
      <c r="R69" s="96">
        <v>0</v>
      </c>
      <c r="S69" s="105">
        <f t="shared" si="33"/>
        <v>6528621.7800000003</v>
      </c>
      <c r="T69" s="38"/>
    </row>
    <row r="70" spans="1:20" ht="21" x14ac:dyDescent="0.3">
      <c r="A70" s="81"/>
      <c r="B70" s="80"/>
      <c r="C70" s="80" t="s">
        <v>121</v>
      </c>
      <c r="D70" s="94" t="s">
        <v>203</v>
      </c>
      <c r="E70" s="96">
        <v>589915.85</v>
      </c>
      <c r="F70" s="96">
        <v>22874.69</v>
      </c>
      <c r="G70" s="96">
        <v>636824.31000000006</v>
      </c>
      <c r="H70" s="96">
        <v>441557.57</v>
      </c>
      <c r="I70" s="96">
        <v>1170780.1299999999</v>
      </c>
      <c r="J70" s="96">
        <v>1952281.3</v>
      </c>
      <c r="K70" s="96">
        <v>248.92</v>
      </c>
      <c r="L70" s="96">
        <v>109734.69</v>
      </c>
      <c r="M70" s="96">
        <v>27000.99</v>
      </c>
      <c r="N70" s="121">
        <v>0</v>
      </c>
      <c r="O70" s="96">
        <v>243165.63</v>
      </c>
      <c r="P70" s="96">
        <v>539738.62</v>
      </c>
      <c r="Q70" s="96">
        <v>204683.96</v>
      </c>
      <c r="R70" s="96">
        <v>13813.02</v>
      </c>
      <c r="S70" s="105">
        <f t="shared" si="33"/>
        <v>5952619.6799999997</v>
      </c>
      <c r="T70" s="38"/>
    </row>
    <row r="71" spans="1:20" ht="21" x14ac:dyDescent="0.3">
      <c r="A71" s="81"/>
      <c r="B71" s="80"/>
      <c r="C71" s="80" t="s">
        <v>122</v>
      </c>
      <c r="D71" s="94" t="s">
        <v>201</v>
      </c>
      <c r="E71" s="96">
        <v>3589150.85</v>
      </c>
      <c r="F71" s="96">
        <v>0</v>
      </c>
      <c r="G71" s="96">
        <v>12509596.800000001</v>
      </c>
      <c r="H71" s="96">
        <v>0</v>
      </c>
      <c r="I71" s="96">
        <v>0</v>
      </c>
      <c r="J71" s="96">
        <v>5581548.3200000003</v>
      </c>
      <c r="K71" s="96">
        <v>0</v>
      </c>
      <c r="L71" s="96">
        <v>598751.16</v>
      </c>
      <c r="M71" s="96">
        <v>431929.54</v>
      </c>
      <c r="N71" s="121">
        <v>0</v>
      </c>
      <c r="O71" s="96">
        <v>0</v>
      </c>
      <c r="P71" s="96">
        <v>0</v>
      </c>
      <c r="Q71" s="96">
        <v>0</v>
      </c>
      <c r="R71" s="96">
        <v>0</v>
      </c>
      <c r="S71" s="105">
        <f t="shared" si="33"/>
        <v>22710976.669999998</v>
      </c>
      <c r="T71" s="38"/>
    </row>
    <row r="72" spans="1:20" ht="21" x14ac:dyDescent="0.3">
      <c r="A72" s="81"/>
      <c r="B72" s="80"/>
      <c r="C72" s="80" t="s">
        <v>123</v>
      </c>
      <c r="D72" s="94" t="s">
        <v>125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121">
        <v>0</v>
      </c>
      <c r="O72" s="96">
        <v>0</v>
      </c>
      <c r="P72" s="96">
        <v>0</v>
      </c>
      <c r="Q72" s="96">
        <v>0</v>
      </c>
      <c r="R72" s="96">
        <v>0</v>
      </c>
      <c r="S72" s="105">
        <f t="shared" si="33"/>
        <v>0</v>
      </c>
      <c r="T72" s="38"/>
    </row>
    <row r="73" spans="1:20" ht="21" x14ac:dyDescent="0.3">
      <c r="A73" s="81"/>
      <c r="B73" s="80"/>
      <c r="C73" s="80" t="s">
        <v>124</v>
      </c>
      <c r="D73" s="94" t="s">
        <v>199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121">
        <v>0</v>
      </c>
      <c r="O73" s="96">
        <v>0</v>
      </c>
      <c r="P73" s="96">
        <v>0</v>
      </c>
      <c r="Q73" s="96">
        <v>0</v>
      </c>
      <c r="R73" s="96">
        <v>0</v>
      </c>
      <c r="S73" s="105">
        <f t="shared" si="33"/>
        <v>0</v>
      </c>
      <c r="T73" s="38"/>
    </row>
    <row r="74" spans="1:20" ht="20.25" customHeight="1" x14ac:dyDescent="0.3">
      <c r="A74" s="78"/>
      <c r="B74" s="79" t="s">
        <v>226</v>
      </c>
      <c r="C74" s="80"/>
      <c r="D74" s="69" t="s">
        <v>227</v>
      </c>
      <c r="E74" s="96">
        <v>115418.32</v>
      </c>
      <c r="F74" s="96">
        <v>5275.27</v>
      </c>
      <c r="G74" s="96">
        <v>146861.76000000001</v>
      </c>
      <c r="H74" s="96">
        <v>101830.16</v>
      </c>
      <c r="I74" s="96">
        <v>270000.40999999997</v>
      </c>
      <c r="J74" s="96">
        <v>219468.7</v>
      </c>
      <c r="K74" s="96">
        <v>57.4</v>
      </c>
      <c r="L74" s="96">
        <v>11552.28</v>
      </c>
      <c r="M74" s="96">
        <v>3347.94</v>
      </c>
      <c r="N74" s="121">
        <v>0</v>
      </c>
      <c r="O74" s="96">
        <v>56077.84</v>
      </c>
      <c r="P74" s="96">
        <v>124472.26</v>
      </c>
      <c r="Q74" s="96">
        <v>47203.360000000001</v>
      </c>
      <c r="R74" s="96">
        <v>3185.5</v>
      </c>
      <c r="S74" s="105">
        <f t="shared" si="33"/>
        <v>1104751.2</v>
      </c>
      <c r="T74" s="38"/>
    </row>
    <row r="75" spans="1:20" ht="20.25" customHeight="1" x14ac:dyDescent="0.3">
      <c r="A75" s="70" t="s">
        <v>126</v>
      </c>
      <c r="B75" s="73"/>
      <c r="C75" s="73"/>
      <c r="D75" s="41" t="s">
        <v>204</v>
      </c>
      <c r="E75" s="103">
        <f t="shared" ref="E75:R75" si="36">SUM(E76,E79,E80,E81,E82,E83)</f>
        <v>4754895.8499999996</v>
      </c>
      <c r="F75" s="103">
        <f t="shared" si="36"/>
        <v>191229.73</v>
      </c>
      <c r="G75" s="103">
        <f t="shared" si="36"/>
        <v>11957727.18</v>
      </c>
      <c r="H75" s="103">
        <f t="shared" si="36"/>
        <v>1938420.6800000002</v>
      </c>
      <c r="I75" s="103">
        <f t="shared" si="36"/>
        <v>5139679.5199999996</v>
      </c>
      <c r="J75" s="103">
        <f t="shared" si="36"/>
        <v>13425613.33</v>
      </c>
      <c r="K75" s="103">
        <f t="shared" si="36"/>
        <v>1092.74</v>
      </c>
      <c r="L75" s="103">
        <f t="shared" si="36"/>
        <v>302812.37999999995</v>
      </c>
      <c r="M75" s="103">
        <f t="shared" si="36"/>
        <v>302637.67999999993</v>
      </c>
      <c r="N75" s="112">
        <f t="shared" si="36"/>
        <v>0</v>
      </c>
      <c r="O75" s="103">
        <f t="shared" si="36"/>
        <v>1067487.72</v>
      </c>
      <c r="P75" s="103">
        <f t="shared" si="36"/>
        <v>2369431.69</v>
      </c>
      <c r="Q75" s="103">
        <f t="shared" si="36"/>
        <v>898554.67</v>
      </c>
      <c r="R75" s="103">
        <f t="shared" si="36"/>
        <v>60638.6</v>
      </c>
      <c r="S75" s="106">
        <f t="shared" si="33"/>
        <v>42410221.770000003</v>
      </c>
      <c r="T75" s="38"/>
    </row>
    <row r="76" spans="1:20" ht="27.75" customHeight="1" x14ac:dyDescent="0.3">
      <c r="A76" s="78"/>
      <c r="B76" s="79" t="s">
        <v>127</v>
      </c>
      <c r="C76" s="80"/>
      <c r="D76" s="69" t="s">
        <v>128</v>
      </c>
      <c r="E76" s="104">
        <f t="shared" ref="E76:R76" si="37">SUM(E77,E78)</f>
        <v>167297.12</v>
      </c>
      <c r="F76" s="104">
        <f t="shared" si="37"/>
        <v>0</v>
      </c>
      <c r="G76" s="104">
        <f t="shared" si="37"/>
        <v>6025140.2999999998</v>
      </c>
      <c r="H76" s="104">
        <f t="shared" si="37"/>
        <v>0</v>
      </c>
      <c r="I76" s="104">
        <f t="shared" si="37"/>
        <v>0</v>
      </c>
      <c r="J76" s="104">
        <f t="shared" si="37"/>
        <v>1628930.55</v>
      </c>
      <c r="K76" s="104">
        <f t="shared" si="37"/>
        <v>0</v>
      </c>
      <c r="L76" s="104">
        <f t="shared" si="37"/>
        <v>0</v>
      </c>
      <c r="M76" s="104">
        <f t="shared" si="37"/>
        <v>217760.87</v>
      </c>
      <c r="N76" s="113">
        <f t="shared" si="37"/>
        <v>0</v>
      </c>
      <c r="O76" s="104">
        <f t="shared" si="37"/>
        <v>0</v>
      </c>
      <c r="P76" s="104">
        <f t="shared" si="37"/>
        <v>0</v>
      </c>
      <c r="Q76" s="104">
        <f t="shared" si="37"/>
        <v>0</v>
      </c>
      <c r="R76" s="104">
        <f t="shared" si="37"/>
        <v>0</v>
      </c>
      <c r="S76" s="106">
        <f t="shared" si="33"/>
        <v>8039128.8399999999</v>
      </c>
      <c r="T76" s="38"/>
    </row>
    <row r="77" spans="1:20" ht="16.5" customHeight="1" x14ac:dyDescent="0.3">
      <c r="A77" s="81"/>
      <c r="B77" s="80"/>
      <c r="C77" s="80" t="s">
        <v>129</v>
      </c>
      <c r="D77" s="94" t="s">
        <v>27</v>
      </c>
      <c r="E77" s="96">
        <v>167297.12</v>
      </c>
      <c r="F77" s="96">
        <v>0</v>
      </c>
      <c r="G77" s="96">
        <v>5430092.1600000001</v>
      </c>
      <c r="H77" s="96">
        <v>0</v>
      </c>
      <c r="I77" s="96">
        <v>0</v>
      </c>
      <c r="J77" s="96">
        <v>1628930.55</v>
      </c>
      <c r="K77" s="96">
        <v>0</v>
      </c>
      <c r="L77" s="96">
        <v>0</v>
      </c>
      <c r="M77" s="96">
        <v>217760.87</v>
      </c>
      <c r="N77" s="121">
        <v>0</v>
      </c>
      <c r="O77" s="96">
        <v>0</v>
      </c>
      <c r="P77" s="96">
        <v>0</v>
      </c>
      <c r="Q77" s="96">
        <v>0</v>
      </c>
      <c r="R77" s="96">
        <v>0</v>
      </c>
      <c r="S77" s="105">
        <f t="shared" ref="S77:S83" si="38">SUM(E77:R77)</f>
        <v>7444080.7000000002</v>
      </c>
      <c r="T77" s="38"/>
    </row>
    <row r="78" spans="1:20" ht="16.5" customHeight="1" x14ac:dyDescent="0.3">
      <c r="A78" s="81"/>
      <c r="B78" s="80"/>
      <c r="C78" s="80" t="s">
        <v>130</v>
      </c>
      <c r="D78" s="94" t="s">
        <v>131</v>
      </c>
      <c r="E78" s="96">
        <v>0</v>
      </c>
      <c r="F78" s="96">
        <v>0</v>
      </c>
      <c r="G78" s="96">
        <v>595048.14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  <c r="N78" s="121">
        <v>0</v>
      </c>
      <c r="O78" s="96">
        <v>0</v>
      </c>
      <c r="P78" s="96">
        <v>0</v>
      </c>
      <c r="Q78" s="96">
        <v>0</v>
      </c>
      <c r="R78" s="96">
        <v>0</v>
      </c>
      <c r="S78" s="105">
        <f t="shared" si="38"/>
        <v>595048.14</v>
      </c>
      <c r="T78" s="38"/>
    </row>
    <row r="79" spans="1:20" ht="24" x14ac:dyDescent="0.3">
      <c r="A79" s="81"/>
      <c r="B79" s="79" t="s">
        <v>132</v>
      </c>
      <c r="C79" s="80"/>
      <c r="D79" s="69" t="s">
        <v>133</v>
      </c>
      <c r="E79" s="96">
        <v>1606209.33</v>
      </c>
      <c r="F79" s="96">
        <v>18787.599999999999</v>
      </c>
      <c r="G79" s="96">
        <v>523040.95</v>
      </c>
      <c r="H79" s="96">
        <v>362663.12</v>
      </c>
      <c r="I79" s="96">
        <v>961593.24</v>
      </c>
      <c r="J79" s="96">
        <v>2967544.71</v>
      </c>
      <c r="K79" s="96">
        <v>204.44</v>
      </c>
      <c r="L79" s="96">
        <v>89750.84</v>
      </c>
      <c r="M79" s="96">
        <v>11923.52</v>
      </c>
      <c r="N79" s="121">
        <v>0</v>
      </c>
      <c r="O79" s="96">
        <v>199718.48</v>
      </c>
      <c r="P79" s="96">
        <v>443301.86</v>
      </c>
      <c r="Q79" s="96">
        <v>168112.45</v>
      </c>
      <c r="R79" s="96">
        <v>11345</v>
      </c>
      <c r="S79" s="105">
        <f t="shared" si="38"/>
        <v>7364195.540000001</v>
      </c>
      <c r="T79" s="38"/>
    </row>
    <row r="80" spans="1:20" ht="24" x14ac:dyDescent="0.3">
      <c r="A80" s="78"/>
      <c r="B80" s="79" t="s">
        <v>134</v>
      </c>
      <c r="C80" s="80"/>
      <c r="D80" s="69" t="s">
        <v>135</v>
      </c>
      <c r="E80" s="96">
        <v>211578.41</v>
      </c>
      <c r="F80" s="96">
        <v>100450.92</v>
      </c>
      <c r="G80" s="96">
        <v>268380.28999999998</v>
      </c>
      <c r="H80" s="96">
        <v>186087.98</v>
      </c>
      <c r="I80" s="96">
        <v>493408.16</v>
      </c>
      <c r="J80" s="96">
        <v>3439737.76</v>
      </c>
      <c r="K80" s="96">
        <v>104.9</v>
      </c>
      <c r="L80" s="96">
        <v>55408.08</v>
      </c>
      <c r="M80" s="96">
        <v>27264.18</v>
      </c>
      <c r="N80" s="121">
        <v>0</v>
      </c>
      <c r="O80" s="96">
        <v>102478.6</v>
      </c>
      <c r="P80" s="96">
        <v>227464.95</v>
      </c>
      <c r="Q80" s="96">
        <v>86261.06</v>
      </c>
      <c r="R80" s="96">
        <v>5821.29</v>
      </c>
      <c r="S80" s="105">
        <f t="shared" si="38"/>
        <v>5204446.5799999991</v>
      </c>
      <c r="T80" s="38"/>
    </row>
    <row r="81" spans="1:20" ht="24" x14ac:dyDescent="0.3">
      <c r="A81" s="78"/>
      <c r="B81" s="79" t="s">
        <v>136</v>
      </c>
      <c r="C81" s="80"/>
      <c r="D81" s="69" t="s">
        <v>137</v>
      </c>
      <c r="E81" s="96">
        <v>1652509.49</v>
      </c>
      <c r="F81" s="96">
        <v>21147.17</v>
      </c>
      <c r="G81" s="96">
        <v>588730.68999999994</v>
      </c>
      <c r="H81" s="96">
        <v>408210.7</v>
      </c>
      <c r="I81" s="96">
        <v>1082361.6299999999</v>
      </c>
      <c r="J81" s="96">
        <v>3273182.58</v>
      </c>
      <c r="K81" s="96">
        <v>230.12</v>
      </c>
      <c r="L81" s="96">
        <v>46310.09</v>
      </c>
      <c r="M81" s="96">
        <v>13421.02</v>
      </c>
      <c r="N81" s="121">
        <v>0</v>
      </c>
      <c r="O81" s="96">
        <v>224801.52</v>
      </c>
      <c r="P81" s="96">
        <v>498977.01</v>
      </c>
      <c r="Q81" s="96">
        <v>189226.02</v>
      </c>
      <c r="R81" s="96">
        <v>12769.84</v>
      </c>
      <c r="S81" s="105">
        <f t="shared" si="38"/>
        <v>8011877.879999998</v>
      </c>
      <c r="T81" s="38"/>
    </row>
    <row r="82" spans="1:20" ht="24" x14ac:dyDescent="0.3">
      <c r="A82" s="78"/>
      <c r="B82" s="79" t="s">
        <v>138</v>
      </c>
      <c r="C82" s="80"/>
      <c r="D82" s="69" t="s">
        <v>139</v>
      </c>
      <c r="E82" s="96">
        <v>807870.57</v>
      </c>
      <c r="F82" s="96">
        <v>36701.31</v>
      </c>
      <c r="G82" s="96">
        <v>4158705.69</v>
      </c>
      <c r="H82" s="96">
        <v>708457.15</v>
      </c>
      <c r="I82" s="96">
        <v>1878458.45</v>
      </c>
      <c r="J82" s="96">
        <v>1526897.05</v>
      </c>
      <c r="K82" s="96">
        <v>399.38</v>
      </c>
      <c r="L82" s="96">
        <v>80372.02</v>
      </c>
      <c r="M82" s="96">
        <v>23292.43</v>
      </c>
      <c r="N82" s="121">
        <v>0</v>
      </c>
      <c r="O82" s="96">
        <v>390147.15</v>
      </c>
      <c r="P82" s="96">
        <v>865983.76</v>
      </c>
      <c r="Q82" s="96">
        <v>328405.21999999997</v>
      </c>
      <c r="R82" s="96">
        <v>22162.3</v>
      </c>
      <c r="S82" s="105">
        <f t="shared" si="38"/>
        <v>10827852.480000002</v>
      </c>
      <c r="T82" s="38"/>
    </row>
    <row r="83" spans="1:20" ht="24" x14ac:dyDescent="0.3">
      <c r="A83" s="78"/>
      <c r="B83" s="79" t="s">
        <v>140</v>
      </c>
      <c r="C83" s="80"/>
      <c r="D83" s="69" t="s">
        <v>141</v>
      </c>
      <c r="E83" s="96">
        <v>309430.93</v>
      </c>
      <c r="F83" s="96">
        <v>14142.73</v>
      </c>
      <c r="G83" s="96">
        <v>393729.26</v>
      </c>
      <c r="H83" s="96">
        <v>273001.73</v>
      </c>
      <c r="I83" s="96">
        <v>723858.04</v>
      </c>
      <c r="J83" s="96">
        <v>589320.68000000005</v>
      </c>
      <c r="K83" s="96">
        <v>153.9</v>
      </c>
      <c r="L83" s="96">
        <v>30971.35</v>
      </c>
      <c r="M83" s="96">
        <v>8975.66</v>
      </c>
      <c r="N83" s="121">
        <v>0</v>
      </c>
      <c r="O83" s="96">
        <v>150341.97</v>
      </c>
      <c r="P83" s="96">
        <v>333704.11</v>
      </c>
      <c r="Q83" s="96">
        <v>126549.92</v>
      </c>
      <c r="R83" s="96">
        <v>8540.17</v>
      </c>
      <c r="S83" s="105">
        <f t="shared" si="38"/>
        <v>2962720.45</v>
      </c>
      <c r="T83" s="38"/>
    </row>
    <row r="84" spans="1:20" ht="20.25" customHeight="1" x14ac:dyDescent="0.3">
      <c r="A84" s="70" t="s">
        <v>142</v>
      </c>
      <c r="B84" s="73"/>
      <c r="C84" s="73"/>
      <c r="D84" s="41" t="s">
        <v>205</v>
      </c>
      <c r="E84" s="103">
        <f>SUM(E85,E86,E87,E88,E89)</f>
        <v>2013264.2</v>
      </c>
      <c r="F84" s="103">
        <f t="shared" ref="F84:R84" si="39">SUM(F85,F86,F87,F88,F89)</f>
        <v>90703</v>
      </c>
      <c r="G84" s="103">
        <f t="shared" si="39"/>
        <v>7220569.4699999997</v>
      </c>
      <c r="H84" s="103">
        <f t="shared" si="39"/>
        <v>1750869.26</v>
      </c>
      <c r="I84" s="103">
        <f t="shared" si="39"/>
        <v>4642391.1099999994</v>
      </c>
      <c r="J84" s="103">
        <f t="shared" si="39"/>
        <v>5463868.3200000003</v>
      </c>
      <c r="K84" s="103">
        <f t="shared" si="39"/>
        <v>987.02</v>
      </c>
      <c r="L84" s="103">
        <f t="shared" si="39"/>
        <v>263560.99999999994</v>
      </c>
      <c r="M84" s="103">
        <f t="shared" si="39"/>
        <v>64222.839999999989</v>
      </c>
      <c r="N84" s="112">
        <f t="shared" ref="N84" si="40">SUM(N85,N86,N87,N88,N89)</f>
        <v>0</v>
      </c>
      <c r="O84" s="103">
        <f t="shared" si="39"/>
        <v>964203.22</v>
      </c>
      <c r="P84" s="103">
        <f t="shared" si="39"/>
        <v>2140177.92</v>
      </c>
      <c r="Q84" s="103">
        <f t="shared" si="39"/>
        <v>811615.24</v>
      </c>
      <c r="R84" s="103">
        <f t="shared" si="39"/>
        <v>54771.53</v>
      </c>
      <c r="S84" s="106">
        <f t="shared" si="33"/>
        <v>25481204.129999999</v>
      </c>
      <c r="T84" s="38"/>
    </row>
    <row r="85" spans="1:20" ht="24" x14ac:dyDescent="0.3">
      <c r="A85" s="78"/>
      <c r="B85" s="79" t="s">
        <v>143</v>
      </c>
      <c r="C85" s="80"/>
      <c r="D85" s="69" t="s">
        <v>144</v>
      </c>
      <c r="E85" s="96">
        <v>573885.19999999995</v>
      </c>
      <c r="F85" s="96">
        <v>26229.78</v>
      </c>
      <c r="G85" s="96">
        <v>2293894.75</v>
      </c>
      <c r="H85" s="96">
        <v>506321.88</v>
      </c>
      <c r="I85" s="96">
        <v>1342501.26</v>
      </c>
      <c r="J85" s="96">
        <v>1091246.51</v>
      </c>
      <c r="K85" s="96">
        <v>285.43</v>
      </c>
      <c r="L85" s="96">
        <v>57440.47</v>
      </c>
      <c r="M85" s="96">
        <v>16646.689999999999</v>
      </c>
      <c r="N85" s="121">
        <v>0</v>
      </c>
      <c r="O85" s="96">
        <v>278831.32</v>
      </c>
      <c r="P85" s="96">
        <v>618903.38</v>
      </c>
      <c r="Q85" s="96">
        <v>234705.45</v>
      </c>
      <c r="R85" s="96">
        <v>15839</v>
      </c>
      <c r="S85" s="105">
        <f t="shared" si="33"/>
        <v>7056731.1200000001</v>
      </c>
      <c r="T85" s="38"/>
    </row>
    <row r="86" spans="1:20" x14ac:dyDescent="0.3">
      <c r="A86" s="78"/>
      <c r="B86" s="79" t="s">
        <v>145</v>
      </c>
      <c r="C86" s="80"/>
      <c r="D86" s="69" t="s">
        <v>146</v>
      </c>
      <c r="E86" s="96">
        <v>0</v>
      </c>
      <c r="F86" s="96">
        <v>0</v>
      </c>
      <c r="G86" s="96">
        <v>3131760.35</v>
      </c>
      <c r="H86" s="96">
        <v>0</v>
      </c>
      <c r="I86" s="96">
        <v>0</v>
      </c>
      <c r="J86" s="96">
        <v>0</v>
      </c>
      <c r="K86" s="96">
        <v>0</v>
      </c>
      <c r="L86" s="96">
        <v>0</v>
      </c>
      <c r="M86" s="96">
        <v>0</v>
      </c>
      <c r="N86" s="121">
        <v>0</v>
      </c>
      <c r="O86" s="96">
        <v>0</v>
      </c>
      <c r="P86" s="96">
        <v>0</v>
      </c>
      <c r="Q86" s="96">
        <v>0</v>
      </c>
      <c r="R86" s="96">
        <v>0</v>
      </c>
      <c r="S86" s="105">
        <f t="shared" si="33"/>
        <v>3131760.35</v>
      </c>
      <c r="T86" s="38"/>
    </row>
    <row r="87" spans="1:20" ht="24" x14ac:dyDescent="0.3">
      <c r="A87" s="78"/>
      <c r="B87" s="79" t="s">
        <v>147</v>
      </c>
      <c r="C87" s="80"/>
      <c r="D87" s="69" t="s">
        <v>148</v>
      </c>
      <c r="E87" s="96">
        <v>10206.76</v>
      </c>
      <c r="F87" s="96">
        <v>466.51</v>
      </c>
      <c r="G87" s="96">
        <v>12987.39</v>
      </c>
      <c r="H87" s="96">
        <v>9005.1200000000008</v>
      </c>
      <c r="I87" s="96">
        <v>23876.89</v>
      </c>
      <c r="J87" s="96">
        <v>19408.23</v>
      </c>
      <c r="K87" s="96">
        <v>5.08</v>
      </c>
      <c r="L87" s="96">
        <v>1021.6</v>
      </c>
      <c r="M87" s="96">
        <v>296.07</v>
      </c>
      <c r="N87" s="121">
        <v>0</v>
      </c>
      <c r="O87" s="96">
        <v>4959.12</v>
      </c>
      <c r="P87" s="96">
        <v>11007.43</v>
      </c>
      <c r="Q87" s="96">
        <v>4174.32</v>
      </c>
      <c r="R87" s="96">
        <v>281.7</v>
      </c>
      <c r="S87" s="105">
        <f t="shared" si="33"/>
        <v>97696.220000000016</v>
      </c>
      <c r="T87" s="38"/>
    </row>
    <row r="88" spans="1:20" ht="24" x14ac:dyDescent="0.3">
      <c r="A88" s="78"/>
      <c r="B88" s="79" t="s">
        <v>149</v>
      </c>
      <c r="C88" s="80"/>
      <c r="D88" s="69" t="s">
        <v>150</v>
      </c>
      <c r="E88" s="96">
        <v>1418644.57</v>
      </c>
      <c r="F88" s="96">
        <v>63525.54</v>
      </c>
      <c r="G88" s="96">
        <v>1768531.25</v>
      </c>
      <c r="H88" s="96">
        <v>1226254.01</v>
      </c>
      <c r="I88" s="96">
        <v>3251385.37</v>
      </c>
      <c r="J88" s="96">
        <v>4333195.1500000004</v>
      </c>
      <c r="K88" s="96">
        <v>691.27</v>
      </c>
      <c r="L88" s="96">
        <v>204045.21</v>
      </c>
      <c r="M88" s="96">
        <v>46974.7</v>
      </c>
      <c r="N88" s="121">
        <v>0</v>
      </c>
      <c r="O88" s="96">
        <v>675297.74</v>
      </c>
      <c r="P88" s="96">
        <v>1498913.6</v>
      </c>
      <c r="Q88" s="96">
        <v>568429.9</v>
      </c>
      <c r="R88" s="96">
        <v>38360.269999999997</v>
      </c>
      <c r="S88" s="105">
        <f t="shared" si="33"/>
        <v>15094248.58</v>
      </c>
      <c r="T88" s="38"/>
    </row>
    <row r="89" spans="1:20" ht="24" x14ac:dyDescent="0.3">
      <c r="A89" s="78"/>
      <c r="B89" s="79" t="s">
        <v>151</v>
      </c>
      <c r="C89" s="80"/>
      <c r="D89" s="69" t="s">
        <v>152</v>
      </c>
      <c r="E89" s="96">
        <v>10527.67</v>
      </c>
      <c r="F89" s="96">
        <v>481.17</v>
      </c>
      <c r="G89" s="96">
        <v>13395.73</v>
      </c>
      <c r="H89" s="96">
        <v>9288.25</v>
      </c>
      <c r="I89" s="96">
        <v>24627.59</v>
      </c>
      <c r="J89" s="96">
        <v>20018.43</v>
      </c>
      <c r="K89" s="96">
        <v>5.24</v>
      </c>
      <c r="L89" s="96">
        <v>1053.72</v>
      </c>
      <c r="M89" s="96">
        <v>305.38</v>
      </c>
      <c r="N89" s="121">
        <v>0</v>
      </c>
      <c r="O89" s="96">
        <v>5115.04</v>
      </c>
      <c r="P89" s="96">
        <v>11353.51</v>
      </c>
      <c r="Q89" s="96">
        <v>4305.57</v>
      </c>
      <c r="R89" s="96">
        <v>290.56</v>
      </c>
      <c r="S89" s="105">
        <f t="shared" si="33"/>
        <v>100767.85999999999</v>
      </c>
      <c r="T89" s="38"/>
    </row>
    <row r="90" spans="1:20" ht="20.25" customHeight="1" x14ac:dyDescent="0.3">
      <c r="A90" s="70" t="s">
        <v>153</v>
      </c>
      <c r="B90" s="73"/>
      <c r="C90" s="73"/>
      <c r="D90" s="41" t="s">
        <v>206</v>
      </c>
      <c r="E90" s="103">
        <f>SUM(E91,E92,E93,E94,E95,E96)</f>
        <v>862571.49</v>
      </c>
      <c r="F90" s="103">
        <f t="shared" ref="F90:R90" si="41">SUM(F91,F92,F93,F94,F95,F96)</f>
        <v>31795.11</v>
      </c>
      <c r="G90" s="103">
        <f t="shared" si="41"/>
        <v>32370392.060000002</v>
      </c>
      <c r="H90" s="103">
        <f t="shared" si="41"/>
        <v>613751.28</v>
      </c>
      <c r="I90" s="103">
        <f t="shared" si="41"/>
        <v>1627347.95</v>
      </c>
      <c r="J90" s="103">
        <f t="shared" si="41"/>
        <v>9364783.5499999989</v>
      </c>
      <c r="K90" s="103">
        <f t="shared" si="41"/>
        <v>345.98999999999995</v>
      </c>
      <c r="L90" s="103">
        <f t="shared" si="41"/>
        <v>251072.81</v>
      </c>
      <c r="M90" s="103">
        <f t="shared" si="41"/>
        <v>72905.319999999992</v>
      </c>
      <c r="N90" s="112">
        <f t="shared" ref="N90" si="42">SUM(N91,N92,N93,N94,N95,N96)</f>
        <v>0</v>
      </c>
      <c r="O90" s="103">
        <f t="shared" si="41"/>
        <v>337992.66000000003</v>
      </c>
      <c r="P90" s="103">
        <f t="shared" si="41"/>
        <v>750219.89</v>
      </c>
      <c r="Q90" s="103">
        <f t="shared" si="41"/>
        <v>284504.33999999997</v>
      </c>
      <c r="R90" s="103">
        <f t="shared" si="41"/>
        <v>19199.660000000003</v>
      </c>
      <c r="S90" s="106">
        <f t="shared" si="33"/>
        <v>46586882.110000007</v>
      </c>
      <c r="T90" s="38"/>
    </row>
    <row r="91" spans="1:20" x14ac:dyDescent="0.3">
      <c r="A91" s="81"/>
      <c r="B91" s="79" t="s">
        <v>154</v>
      </c>
      <c r="C91" s="80"/>
      <c r="D91" s="69" t="s">
        <v>156</v>
      </c>
      <c r="E91" s="96">
        <f>+'[1]FASE 5 - 2023 NEW'!C91</f>
        <v>0</v>
      </c>
      <c r="F91" s="96">
        <f>+'[1]FASE 5 - 2023 NEW'!D91</f>
        <v>0</v>
      </c>
      <c r="G91" s="96">
        <f>+'[1]FASE 5 - 2023 NEW'!E91</f>
        <v>11331534.32</v>
      </c>
      <c r="H91" s="96">
        <f>+'[1]FASE 5 - 2023 NEW'!F91</f>
        <v>0</v>
      </c>
      <c r="I91" s="96">
        <f>+'[1]FASE 5 - 2023 NEW'!G91</f>
        <v>0</v>
      </c>
      <c r="J91" s="96">
        <f>+'[1]FASE 5 - 2023 NEW'!H91</f>
        <v>2411953.58</v>
      </c>
      <c r="K91" s="96">
        <f>+'[1]FASE 5 - 2023 NEW'!I91</f>
        <v>0</v>
      </c>
      <c r="L91" s="96">
        <f>+'[1]FASE 5 - 2023 NEW'!J91</f>
        <v>82850.179999999993</v>
      </c>
      <c r="M91" s="96">
        <f>+'[1]FASE 5 - 2023 NEW'!K91</f>
        <v>0</v>
      </c>
      <c r="N91" s="121">
        <f>+'[1]FASE 5 - 2023 NEW'!L91</f>
        <v>0</v>
      </c>
      <c r="O91" s="96">
        <f>+'[1]FASE 5 - 2023 NEW'!M91</f>
        <v>0</v>
      </c>
      <c r="P91" s="96">
        <f>+'[1]FASE 5 - 2023 NEW'!N91</f>
        <v>0</v>
      </c>
      <c r="Q91" s="96">
        <f>+'[1]FASE 5 - 2023 NEW'!O91</f>
        <v>0</v>
      </c>
      <c r="R91" s="96">
        <f>+'[1]FASE 5 - 2023 NEW'!P91</f>
        <v>0</v>
      </c>
      <c r="S91" s="105">
        <f t="shared" si="33"/>
        <v>13826338.08</v>
      </c>
      <c r="T91" s="38"/>
    </row>
    <row r="92" spans="1:20" x14ac:dyDescent="0.3">
      <c r="A92" s="81"/>
      <c r="B92" s="79" t="s">
        <v>155</v>
      </c>
      <c r="C92" s="80"/>
      <c r="D92" s="69" t="s">
        <v>158</v>
      </c>
      <c r="E92" s="96">
        <f>+'[1]FASE 5 - 2023 NEW'!C92</f>
        <v>373753.43</v>
      </c>
      <c r="F92" s="96">
        <f>+'[1]FASE 5 - 2023 NEW'!D92</f>
        <v>17082.63</v>
      </c>
      <c r="G92" s="96">
        <f>+'[1]FASE 5 - 2023 NEW'!E92</f>
        <v>475575.15</v>
      </c>
      <c r="H92" s="96">
        <f>+'[1]FASE 5 - 2023 NEW'!F92</f>
        <v>329751.56</v>
      </c>
      <c r="I92" s="96">
        <f>+'[1]FASE 5 - 2023 NEW'!G92</f>
        <v>874328.97</v>
      </c>
      <c r="J92" s="96">
        <f>+'[1]FASE 5 - 2023 NEW'!H92</f>
        <v>710694.62</v>
      </c>
      <c r="K92" s="96">
        <f>+'[1]FASE 5 - 2023 NEW'!I92</f>
        <v>185.89</v>
      </c>
      <c r="L92" s="96">
        <f>+'[1]FASE 5 - 2023 NEW'!J92</f>
        <v>37409.18</v>
      </c>
      <c r="M92" s="96">
        <f>+'[1]FASE 5 - 2023 NEW'!K92</f>
        <v>10841.47</v>
      </c>
      <c r="N92" s="121">
        <f>+'[1]FASE 5 - 2023 NEW'!L92</f>
        <v>0</v>
      </c>
      <c r="O92" s="96">
        <f>+'[1]FASE 5 - 2023 NEW'!M92</f>
        <v>181594.09</v>
      </c>
      <c r="P92" s="96">
        <f>+'[1]FASE 5 - 2023 NEW'!N92</f>
        <v>403072.36</v>
      </c>
      <c r="Q92" s="96">
        <f>+'[1]FASE 5 - 2023 NEW'!O92</f>
        <v>152856.29999999999</v>
      </c>
      <c r="R92" s="96">
        <f>+'[1]FASE 5 - 2023 NEW'!P92</f>
        <v>10315.450000000001</v>
      </c>
      <c r="S92" s="105">
        <f t="shared" si="33"/>
        <v>3577461.1</v>
      </c>
      <c r="T92" s="38"/>
    </row>
    <row r="93" spans="1:20" ht="24" x14ac:dyDescent="0.3">
      <c r="A93" s="81"/>
      <c r="B93" s="79" t="s">
        <v>157</v>
      </c>
      <c r="C93" s="80"/>
      <c r="D93" s="69" t="s">
        <v>160</v>
      </c>
      <c r="E93" s="96">
        <f>+'[1]FASE 5 - 2023 NEW'!C93</f>
        <v>0</v>
      </c>
      <c r="F93" s="96">
        <f>+'[1]FASE 5 - 2023 NEW'!D93</f>
        <v>0</v>
      </c>
      <c r="G93" s="96">
        <f>+'[1]FASE 5 - 2023 NEW'!E93</f>
        <v>154830.24</v>
      </c>
      <c r="H93" s="96">
        <f>+'[1]FASE 5 - 2023 NEW'!F93</f>
        <v>0</v>
      </c>
      <c r="I93" s="96">
        <f>+'[1]FASE 5 - 2023 NEW'!G93</f>
        <v>0</v>
      </c>
      <c r="J93" s="96">
        <f>+'[1]FASE 5 - 2023 NEW'!H93</f>
        <v>0</v>
      </c>
      <c r="K93" s="96">
        <f>+'[1]FASE 5 - 2023 NEW'!I93</f>
        <v>0</v>
      </c>
      <c r="L93" s="96">
        <f>+'[1]FASE 5 - 2023 NEW'!J93</f>
        <v>0</v>
      </c>
      <c r="M93" s="96">
        <f>+'[1]FASE 5 - 2023 NEW'!K93</f>
        <v>0</v>
      </c>
      <c r="N93" s="121">
        <f>+'[1]FASE 5 - 2023 NEW'!L93</f>
        <v>0</v>
      </c>
      <c r="O93" s="96">
        <f>+'[1]FASE 5 - 2023 NEW'!M93</f>
        <v>0</v>
      </c>
      <c r="P93" s="96">
        <f>+'[1]FASE 5 - 2023 NEW'!N93</f>
        <v>0</v>
      </c>
      <c r="Q93" s="96">
        <f>+'[1]FASE 5 - 2023 NEW'!O93</f>
        <v>0</v>
      </c>
      <c r="R93" s="96">
        <f>+'[1]FASE 5 - 2023 NEW'!P93</f>
        <v>0</v>
      </c>
      <c r="S93" s="105">
        <f t="shared" si="33"/>
        <v>154830.24</v>
      </c>
      <c r="T93" s="38"/>
    </row>
    <row r="94" spans="1:20" x14ac:dyDescent="0.3">
      <c r="A94" s="81"/>
      <c r="B94" s="79" t="s">
        <v>159</v>
      </c>
      <c r="C94" s="80"/>
      <c r="D94" s="69" t="s">
        <v>162</v>
      </c>
      <c r="E94" s="96">
        <f>+'[1]FASE 5 - 2023 NEW'!C94</f>
        <v>41746.93</v>
      </c>
      <c r="F94" s="96">
        <f>+'[1]FASE 5 - 2023 NEW'!D94</f>
        <v>0</v>
      </c>
      <c r="G94" s="96">
        <f>+'[1]FASE 5 - 2023 NEW'!E94</f>
        <v>19527678.039999999</v>
      </c>
      <c r="H94" s="96">
        <f>+'[1]FASE 5 - 2023 NEW'!F94</f>
        <v>0</v>
      </c>
      <c r="I94" s="96">
        <f>+'[1]FASE 5 - 2023 NEW'!G94</f>
        <v>0</v>
      </c>
      <c r="J94" s="96">
        <f>+'[1]FASE 5 - 2023 NEW'!H94</f>
        <v>4921520.17</v>
      </c>
      <c r="K94" s="96">
        <f>+'[1]FASE 5 - 2023 NEW'!I94</f>
        <v>0</v>
      </c>
      <c r="L94" s="96">
        <f>+'[1]FASE 5 - 2023 NEW'!J94</f>
        <v>1841.25</v>
      </c>
      <c r="M94" s="96">
        <f>+'[1]FASE 5 - 2023 NEW'!K94</f>
        <v>52726.6</v>
      </c>
      <c r="N94" s="121">
        <f>+'[1]FASE 5 - 2023 NEW'!L94</f>
        <v>0</v>
      </c>
      <c r="O94" s="96">
        <f>+'[1]FASE 5 - 2023 NEW'!M94</f>
        <v>0</v>
      </c>
      <c r="P94" s="96">
        <f>+'[1]FASE 5 - 2023 NEW'!N94</f>
        <v>0</v>
      </c>
      <c r="Q94" s="96">
        <f>+'[1]FASE 5 - 2023 NEW'!O94</f>
        <v>0</v>
      </c>
      <c r="R94" s="96">
        <f>+'[1]FASE 5 - 2023 NEW'!P94</f>
        <v>0</v>
      </c>
      <c r="S94" s="105">
        <f t="shared" si="33"/>
        <v>24545512.990000002</v>
      </c>
      <c r="T94" s="38"/>
    </row>
    <row r="95" spans="1:20" ht="24" x14ac:dyDescent="0.3">
      <c r="A95" s="81"/>
      <c r="B95" s="79" t="s">
        <v>161</v>
      </c>
      <c r="C95" s="80"/>
      <c r="D95" s="69" t="s">
        <v>164</v>
      </c>
      <c r="E95" s="96">
        <f>+'[1]FASE 5 - 2023 NEW'!C95</f>
        <v>436377.09</v>
      </c>
      <c r="F95" s="96">
        <f>+'[1]FASE 5 - 2023 NEW'!D95</f>
        <v>14223.7</v>
      </c>
      <c r="G95" s="96">
        <f>+'[1]FASE 5 - 2023 NEW'!E95</f>
        <v>867166.89</v>
      </c>
      <c r="H95" s="96">
        <f>+'[1]FASE 5 - 2023 NEW'!F95</f>
        <v>274564.69</v>
      </c>
      <c r="I95" s="96">
        <f>+'[1]FASE 5 - 2023 NEW'!G95</f>
        <v>728002.2</v>
      </c>
      <c r="J95" s="96">
        <f>+'[1]FASE 5 - 2023 NEW'!H95</f>
        <v>1300280.3899999999</v>
      </c>
      <c r="K95" s="96">
        <f>+'[1]FASE 5 - 2023 NEW'!I95</f>
        <v>154.78</v>
      </c>
      <c r="L95" s="96">
        <f>+'[1]FASE 5 - 2023 NEW'!J95</f>
        <v>127901.83</v>
      </c>
      <c r="M95" s="96">
        <f>+'[1]FASE 5 - 2023 NEW'!K95</f>
        <v>9027.0499999999993</v>
      </c>
      <c r="N95" s="121">
        <f>+'[1]FASE 5 - 2023 NEW'!L95</f>
        <v>0</v>
      </c>
      <c r="O95" s="96">
        <f>+'[1]FASE 5 - 2023 NEW'!M95</f>
        <v>151202.70000000001</v>
      </c>
      <c r="P95" s="96">
        <f>+'[1]FASE 5 - 2023 NEW'!N95</f>
        <v>335614.6</v>
      </c>
      <c r="Q95" s="96">
        <f>+'[1]FASE 5 - 2023 NEW'!O95</f>
        <v>127274.43</v>
      </c>
      <c r="R95" s="96">
        <f>+'[1]FASE 5 - 2023 NEW'!P95</f>
        <v>8589.06</v>
      </c>
      <c r="S95" s="105">
        <f t="shared" si="33"/>
        <v>4380379.4099999992</v>
      </c>
      <c r="T95" s="38"/>
    </row>
    <row r="96" spans="1:20" ht="24" x14ac:dyDescent="0.3">
      <c r="A96" s="81"/>
      <c r="B96" s="79" t="s">
        <v>163</v>
      </c>
      <c r="C96" s="80"/>
      <c r="D96" s="69" t="s">
        <v>165</v>
      </c>
      <c r="E96" s="96">
        <f>+'[1]FASE 5 - 2023 NEW'!C96</f>
        <v>10694.04</v>
      </c>
      <c r="F96" s="96">
        <f>+'[1]FASE 5 - 2023 NEW'!D96</f>
        <v>488.78</v>
      </c>
      <c r="G96" s="96">
        <f>+'[1]FASE 5 - 2023 NEW'!E96</f>
        <v>13607.42</v>
      </c>
      <c r="H96" s="96">
        <f>+'[1]FASE 5 - 2023 NEW'!F96</f>
        <v>9435.0300000000007</v>
      </c>
      <c r="I96" s="96">
        <f>+'[1]FASE 5 - 2023 NEW'!G96</f>
        <v>25016.78</v>
      </c>
      <c r="J96" s="96">
        <f>+'[1]FASE 5 - 2023 NEW'!H96</f>
        <v>20334.79</v>
      </c>
      <c r="K96" s="96">
        <f>+'[1]FASE 5 - 2023 NEW'!I96</f>
        <v>5.32</v>
      </c>
      <c r="L96" s="96">
        <f>+'[1]FASE 5 - 2023 NEW'!J96</f>
        <v>1070.3699999999999</v>
      </c>
      <c r="M96" s="96">
        <f>+'[1]FASE 5 - 2023 NEW'!K96</f>
        <v>310.2</v>
      </c>
      <c r="N96" s="121">
        <f>+'[1]FASE 5 - 2023 NEW'!L96</f>
        <v>0</v>
      </c>
      <c r="O96" s="96">
        <f>+'[1]FASE 5 - 2023 NEW'!M96</f>
        <v>5195.87</v>
      </c>
      <c r="P96" s="96">
        <f>+'[1]FASE 5 - 2023 NEW'!N96</f>
        <v>11532.93</v>
      </c>
      <c r="Q96" s="96">
        <f>+'[1]FASE 5 - 2023 NEW'!O96</f>
        <v>4373.6099999999997</v>
      </c>
      <c r="R96" s="96">
        <f>+'[1]FASE 5 - 2023 NEW'!P96</f>
        <v>295.14999999999998</v>
      </c>
      <c r="S96" s="105">
        <f t="shared" si="33"/>
        <v>102360.29</v>
      </c>
      <c r="T96" s="38"/>
    </row>
    <row r="97" spans="1:20" ht="20.25" customHeight="1" x14ac:dyDescent="0.3">
      <c r="A97" s="71" t="s">
        <v>166</v>
      </c>
      <c r="B97" s="83"/>
      <c r="C97" s="83"/>
      <c r="D97" s="41" t="s">
        <v>28</v>
      </c>
      <c r="E97" s="96">
        <f>+'[1]FASE 5 - 2023 NEW'!C97</f>
        <v>0</v>
      </c>
      <c r="F97" s="96">
        <f>+'[1]FASE 5 - 2023 NEW'!D97</f>
        <v>0</v>
      </c>
      <c r="G97" s="96">
        <f>+'[1]FASE 5 - 2023 NEW'!E97</f>
        <v>798291.68</v>
      </c>
      <c r="H97" s="96">
        <f>+'[1]FASE 5 - 2023 NEW'!F97</f>
        <v>0</v>
      </c>
      <c r="I97" s="96">
        <f>+'[1]FASE 5 - 2023 NEW'!G97</f>
        <v>0</v>
      </c>
      <c r="J97" s="96">
        <f>+'[1]FASE 5 - 2023 NEW'!H97</f>
        <v>0</v>
      </c>
      <c r="K97" s="96">
        <f>+'[1]FASE 5 - 2023 NEW'!I97</f>
        <v>0</v>
      </c>
      <c r="L97" s="96">
        <f>+'[1]FASE 5 - 2023 NEW'!J97</f>
        <v>0</v>
      </c>
      <c r="M97" s="96">
        <f>+'[1]FASE 5 - 2023 NEW'!K97</f>
        <v>0</v>
      </c>
      <c r="N97" s="121">
        <f>+'[1]FASE 5 - 2023 NEW'!L97</f>
        <v>0</v>
      </c>
      <c r="O97" s="96">
        <f>+'[1]FASE 5 - 2023 NEW'!M97</f>
        <v>0</v>
      </c>
      <c r="P97" s="96">
        <f>+'[1]FASE 5 - 2023 NEW'!N97</f>
        <v>0</v>
      </c>
      <c r="Q97" s="96">
        <f>+'[1]FASE 5 - 2023 NEW'!O97</f>
        <v>0</v>
      </c>
      <c r="R97" s="96">
        <f>+'[1]FASE 5 - 2023 NEW'!P97</f>
        <v>0</v>
      </c>
      <c r="S97" s="105">
        <f t="shared" si="33"/>
        <v>798291.68</v>
      </c>
      <c r="T97" s="38"/>
    </row>
    <row r="98" spans="1:20" ht="20.25" customHeight="1" x14ac:dyDescent="0.3">
      <c r="A98" s="71" t="s">
        <v>167</v>
      </c>
      <c r="B98" s="83"/>
      <c r="C98" s="83"/>
      <c r="D98" s="41" t="s">
        <v>35</v>
      </c>
      <c r="E98" s="96">
        <f>+'[1]FASE 5 - 2023 NEW'!C98</f>
        <v>268733.73</v>
      </c>
      <c r="F98" s="96">
        <f>+'[1]FASE 5 - 2023 NEW'!D98</f>
        <v>6061.24</v>
      </c>
      <c r="G98" s="96">
        <f>+'[1]FASE 5 - 2023 NEW'!E98</f>
        <v>168742.95</v>
      </c>
      <c r="H98" s="96">
        <f>+'[1]FASE 5 - 2023 NEW'!F98</f>
        <v>117002.02</v>
      </c>
      <c r="I98" s="96">
        <f>+'[1]FASE 5 - 2023 NEW'!G98</f>
        <v>310228.26</v>
      </c>
      <c r="J98" s="96">
        <f>+'[1]FASE 5 - 2023 NEW'!H98</f>
        <v>1597276.39</v>
      </c>
      <c r="K98" s="96">
        <f>+'[1]FASE 5 - 2023 NEW'!I98</f>
        <v>65.959999999999994</v>
      </c>
      <c r="L98" s="96">
        <f>+'[1]FASE 5 - 2023 NEW'!J98</f>
        <v>13273.47</v>
      </c>
      <c r="M98" s="96">
        <f>+'[1]FASE 5 - 2023 NEW'!K98</f>
        <v>3846.76</v>
      </c>
      <c r="N98" s="121">
        <f>+'[1]FASE 5 - 2023 NEW'!L98</f>
        <v>0</v>
      </c>
      <c r="O98" s="96">
        <f>+'[1]FASE 5 - 2023 NEW'!M98</f>
        <v>64432.98</v>
      </c>
      <c r="P98" s="96">
        <f>+'[1]FASE 5 - 2023 NEW'!N98</f>
        <v>143017.60999999999</v>
      </c>
      <c r="Q98" s="96">
        <f>+'[1]FASE 5 - 2023 NEW'!O98</f>
        <v>54236.27</v>
      </c>
      <c r="R98" s="96">
        <f>+'[1]FASE 5 - 2023 NEW'!P98</f>
        <v>3660.11</v>
      </c>
      <c r="S98" s="105">
        <f t="shared" si="33"/>
        <v>2750577.7499999995</v>
      </c>
      <c r="T98" s="38"/>
    </row>
    <row r="99" spans="1:20" s="36" customFormat="1" ht="22.5" customHeight="1" x14ac:dyDescent="0.25">
      <c r="A99" s="91">
        <v>29999</v>
      </c>
      <c r="B99" s="87"/>
      <c r="C99" s="86"/>
      <c r="D99" s="92" t="s">
        <v>31</v>
      </c>
      <c r="E99" s="99">
        <f>SUM(E29,E46,E47,E48,E49,E55,E61,E75,E84,E90,E97,E98)</f>
        <v>96109107.049999997</v>
      </c>
      <c r="F99" s="99">
        <f t="shared" ref="F99:R99" si="43">SUM(F29,F46,F47,F48,F49,F55,F61,F75,F84,F90,F97,F98)</f>
        <v>1043576.9399999998</v>
      </c>
      <c r="G99" s="99">
        <f t="shared" si="43"/>
        <v>282050966.02000004</v>
      </c>
      <c r="H99" s="99">
        <f t="shared" si="43"/>
        <v>18391554.010000002</v>
      </c>
      <c r="I99" s="99">
        <f t="shared" si="43"/>
        <v>48764798.399999999</v>
      </c>
      <c r="J99" s="99">
        <f t="shared" si="43"/>
        <v>88465283.560000002</v>
      </c>
      <c r="K99" s="99">
        <f t="shared" si="43"/>
        <v>128995</v>
      </c>
      <c r="L99" s="99">
        <f t="shared" si="43"/>
        <v>3579353.61</v>
      </c>
      <c r="M99" s="99">
        <f t="shared" si="43"/>
        <v>2194411.2599999993</v>
      </c>
      <c r="N99" s="110">
        <f t="shared" ref="N99" si="44">SUM(N29,N46,N47,N48,N49,N55,N61,N75,N84,N90,N97,N98)</f>
        <v>0</v>
      </c>
      <c r="O99" s="99">
        <f t="shared" si="43"/>
        <v>10128223.610000001</v>
      </c>
      <c r="P99" s="99">
        <f t="shared" si="43"/>
        <v>22480946.149999999</v>
      </c>
      <c r="Q99" s="99">
        <f t="shared" si="43"/>
        <v>8525402.629999999</v>
      </c>
      <c r="R99" s="99">
        <f t="shared" si="43"/>
        <v>575333.41999999993</v>
      </c>
      <c r="S99" s="99">
        <f t="shared" si="33"/>
        <v>582437951.65999997</v>
      </c>
      <c r="T99" s="85"/>
    </row>
    <row r="100" spans="1:20" ht="20.25" customHeight="1" x14ac:dyDescent="0.3">
      <c r="A100" s="124" t="s">
        <v>32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38"/>
    </row>
    <row r="101" spans="1:20" ht="20.25" customHeight="1" x14ac:dyDescent="0.3">
      <c r="A101" s="70" t="s">
        <v>168</v>
      </c>
      <c r="B101" s="73"/>
      <c r="C101" s="73"/>
      <c r="D101" s="41" t="s">
        <v>16</v>
      </c>
      <c r="E101" s="103">
        <f>SUM(E102,E105)</f>
        <v>2923174.54</v>
      </c>
      <c r="F101" s="103">
        <f t="shared" ref="F101:R101" si="45">SUM(F102,F105)</f>
        <v>93887.31</v>
      </c>
      <c r="G101" s="103">
        <f t="shared" si="45"/>
        <v>4189743.89</v>
      </c>
      <c r="H101" s="103">
        <f t="shared" si="45"/>
        <v>1812336.99</v>
      </c>
      <c r="I101" s="103">
        <f t="shared" si="45"/>
        <v>4805371.42</v>
      </c>
      <c r="J101" s="103">
        <f t="shared" si="45"/>
        <v>15891492.25</v>
      </c>
      <c r="K101" s="103">
        <f t="shared" si="45"/>
        <v>25020.510000000002</v>
      </c>
      <c r="L101" s="103">
        <f t="shared" si="45"/>
        <v>2559242.73</v>
      </c>
      <c r="M101" s="103">
        <f t="shared" si="45"/>
        <v>128785.94</v>
      </c>
      <c r="N101" s="112">
        <f>SUM(N102,N105)</f>
        <v>0</v>
      </c>
      <c r="O101" s="103">
        <f t="shared" si="45"/>
        <v>998053.47000000009</v>
      </c>
      <c r="P101" s="103">
        <f t="shared" si="45"/>
        <v>2215313.09</v>
      </c>
      <c r="Q101" s="103">
        <f t="shared" si="45"/>
        <v>840108.59</v>
      </c>
      <c r="R101" s="103">
        <f t="shared" si="45"/>
        <v>56694.39</v>
      </c>
      <c r="S101" s="106">
        <f t="shared" ref="S101:S119" si="46">SUM(E101:R101)</f>
        <v>36539225.120000005</v>
      </c>
      <c r="T101" s="38"/>
    </row>
    <row r="102" spans="1:20" ht="27.75" customHeight="1" x14ac:dyDescent="0.3">
      <c r="A102" s="78"/>
      <c r="B102" s="79" t="s">
        <v>169</v>
      </c>
      <c r="C102" s="80"/>
      <c r="D102" s="69" t="s">
        <v>170</v>
      </c>
      <c r="E102" s="104">
        <f>SUM(E103:E104)</f>
        <v>2611550.75</v>
      </c>
      <c r="F102" s="104">
        <f t="shared" ref="F102:R102" si="47">SUM(F103:F104)</f>
        <v>79644.350000000006</v>
      </c>
      <c r="G102" s="104">
        <f t="shared" si="47"/>
        <v>3793224.37</v>
      </c>
      <c r="H102" s="104">
        <f t="shared" si="47"/>
        <v>1537400.57</v>
      </c>
      <c r="I102" s="104">
        <f t="shared" si="47"/>
        <v>4076383.59</v>
      </c>
      <c r="J102" s="104">
        <f t="shared" si="47"/>
        <v>15298937.560000001</v>
      </c>
      <c r="K102" s="104">
        <f t="shared" si="47"/>
        <v>24865.52</v>
      </c>
      <c r="L102" s="104">
        <f t="shared" si="47"/>
        <v>2528052.14</v>
      </c>
      <c r="M102" s="104">
        <f t="shared" si="47"/>
        <v>119746.67</v>
      </c>
      <c r="N102" s="113">
        <f>SUM(N103:N104)</f>
        <v>0</v>
      </c>
      <c r="O102" s="104">
        <f t="shared" si="47"/>
        <v>846646.06</v>
      </c>
      <c r="P102" s="104">
        <f t="shared" si="47"/>
        <v>1879244.11</v>
      </c>
      <c r="Q102" s="104">
        <f t="shared" si="47"/>
        <v>712661.85</v>
      </c>
      <c r="R102" s="104">
        <f t="shared" si="47"/>
        <v>48093.7</v>
      </c>
      <c r="S102" s="106">
        <f t="shared" si="46"/>
        <v>33556451.240000002</v>
      </c>
      <c r="T102" s="38"/>
    </row>
    <row r="103" spans="1:20" x14ac:dyDescent="0.3">
      <c r="A103" s="82"/>
      <c r="B103" s="79"/>
      <c r="C103" s="80" t="s">
        <v>228</v>
      </c>
      <c r="D103" s="94" t="s">
        <v>230</v>
      </c>
      <c r="E103" s="96">
        <v>1742550.49</v>
      </c>
      <c r="F103" s="96">
        <v>79644.350000000006</v>
      </c>
      <c r="G103" s="96">
        <v>3793224.37</v>
      </c>
      <c r="H103" s="96">
        <v>1537400.57</v>
      </c>
      <c r="I103" s="96">
        <v>4076383.59</v>
      </c>
      <c r="J103" s="96">
        <v>3376335.43</v>
      </c>
      <c r="K103" s="96">
        <v>866.68</v>
      </c>
      <c r="L103" s="96">
        <v>325970.58</v>
      </c>
      <c r="M103" s="96">
        <v>50546.17</v>
      </c>
      <c r="N103" s="121">
        <v>0</v>
      </c>
      <c r="O103" s="96">
        <v>846646.06</v>
      </c>
      <c r="P103" s="96">
        <v>1879244.11</v>
      </c>
      <c r="Q103" s="96">
        <v>712661.85</v>
      </c>
      <c r="R103" s="96">
        <v>48093.7</v>
      </c>
      <c r="S103" s="99">
        <f t="shared" si="46"/>
        <v>18469567.950000003</v>
      </c>
      <c r="T103" s="38"/>
    </row>
    <row r="104" spans="1:20" x14ac:dyDescent="0.3">
      <c r="A104" s="82"/>
      <c r="B104" s="79"/>
      <c r="C104" s="80" t="s">
        <v>229</v>
      </c>
      <c r="D104" s="94" t="s">
        <v>231</v>
      </c>
      <c r="E104" s="96">
        <v>869000.26</v>
      </c>
      <c r="F104" s="96">
        <v>0</v>
      </c>
      <c r="G104" s="96">
        <v>0</v>
      </c>
      <c r="H104" s="96">
        <v>0</v>
      </c>
      <c r="I104" s="96">
        <v>0</v>
      </c>
      <c r="J104" s="96">
        <v>11922602.130000001</v>
      </c>
      <c r="K104" s="96">
        <v>23998.84</v>
      </c>
      <c r="L104" s="96">
        <v>2202081.56</v>
      </c>
      <c r="M104" s="96">
        <v>69200.5</v>
      </c>
      <c r="N104" s="121">
        <v>0</v>
      </c>
      <c r="O104" s="96">
        <v>0</v>
      </c>
      <c r="P104" s="96">
        <v>0</v>
      </c>
      <c r="Q104" s="96">
        <v>0</v>
      </c>
      <c r="R104" s="96">
        <v>0</v>
      </c>
      <c r="S104" s="99">
        <f t="shared" si="46"/>
        <v>15086883.290000001</v>
      </c>
      <c r="T104" s="38"/>
    </row>
    <row r="105" spans="1:20" ht="24" x14ac:dyDescent="0.3">
      <c r="A105" s="82"/>
      <c r="B105" s="79" t="s">
        <v>171</v>
      </c>
      <c r="C105" s="80"/>
      <c r="D105" s="69" t="s">
        <v>232</v>
      </c>
      <c r="E105" s="96">
        <v>311623.78999999998</v>
      </c>
      <c r="F105" s="96">
        <v>14242.96</v>
      </c>
      <c r="G105" s="96">
        <v>396519.52</v>
      </c>
      <c r="H105" s="96">
        <v>274936.42</v>
      </c>
      <c r="I105" s="96">
        <v>728987.83</v>
      </c>
      <c r="J105" s="96">
        <v>592554.68999999994</v>
      </c>
      <c r="K105" s="96">
        <v>154.99</v>
      </c>
      <c r="L105" s="96">
        <v>31190.59</v>
      </c>
      <c r="M105" s="96">
        <v>9039.27</v>
      </c>
      <c r="N105" s="121">
        <v>0</v>
      </c>
      <c r="O105" s="96">
        <v>151407.41</v>
      </c>
      <c r="P105" s="96">
        <v>336068.98</v>
      </c>
      <c r="Q105" s="96">
        <v>127446.74</v>
      </c>
      <c r="R105" s="96">
        <v>8600.69</v>
      </c>
      <c r="S105" s="99">
        <f t="shared" si="46"/>
        <v>2982773.8800000004</v>
      </c>
      <c r="T105" s="38"/>
    </row>
    <row r="106" spans="1:20" ht="20.25" customHeight="1" x14ac:dyDescent="0.3">
      <c r="A106" s="70" t="s">
        <v>172</v>
      </c>
      <c r="B106" s="73"/>
      <c r="C106" s="73"/>
      <c r="D106" s="41" t="s">
        <v>17</v>
      </c>
      <c r="E106" s="103">
        <f>SUM(E107,E108,E109,E110,E111)</f>
        <v>19738617.049999997</v>
      </c>
      <c r="F106" s="103">
        <f t="shared" ref="F106:R106" si="48">SUM(F107,F108,F109,F110,F111)</f>
        <v>489098.88</v>
      </c>
      <c r="G106" s="103">
        <f t="shared" si="48"/>
        <v>193488424.01999998</v>
      </c>
      <c r="H106" s="103">
        <f t="shared" si="48"/>
        <v>9340146.6000000015</v>
      </c>
      <c r="I106" s="103">
        <f t="shared" si="48"/>
        <v>24765192</v>
      </c>
      <c r="J106" s="103">
        <f t="shared" si="48"/>
        <v>100836634.27</v>
      </c>
      <c r="K106" s="103">
        <f t="shared" si="48"/>
        <v>53307.23</v>
      </c>
      <c r="L106" s="103">
        <f t="shared" si="48"/>
        <v>7424792.0099999998</v>
      </c>
      <c r="M106" s="103">
        <f t="shared" si="48"/>
        <v>335158.28000000003</v>
      </c>
      <c r="N106" s="112">
        <f t="shared" ref="N106" si="49">SUM(N107,N108,N109,N110,N111)</f>
        <v>0</v>
      </c>
      <c r="O106" s="103">
        <f t="shared" si="48"/>
        <v>5143616.0999999996</v>
      </c>
      <c r="P106" s="103">
        <f t="shared" si="48"/>
        <v>11416943.49</v>
      </c>
      <c r="Q106" s="103">
        <f t="shared" si="48"/>
        <v>4329623.8100000005</v>
      </c>
      <c r="R106" s="103">
        <f t="shared" si="48"/>
        <v>292182.95999999996</v>
      </c>
      <c r="S106" s="106">
        <f t="shared" si="46"/>
        <v>377653736.69999999</v>
      </c>
      <c r="T106" s="38"/>
    </row>
    <row r="107" spans="1:20" x14ac:dyDescent="0.3">
      <c r="A107" s="82"/>
      <c r="B107" s="79" t="s">
        <v>173</v>
      </c>
      <c r="C107" s="80"/>
      <c r="D107" s="69" t="s">
        <v>193</v>
      </c>
      <c r="E107" s="96">
        <v>3894825.06</v>
      </c>
      <c r="F107" s="96">
        <v>153050.5</v>
      </c>
      <c r="G107" s="96">
        <v>4260878.08</v>
      </c>
      <c r="H107" s="96">
        <v>2954383.1</v>
      </c>
      <c r="I107" s="96">
        <v>7833481.4100000001</v>
      </c>
      <c r="J107" s="96">
        <v>7419212.4199999999</v>
      </c>
      <c r="K107" s="96">
        <v>1665.47</v>
      </c>
      <c r="L107" s="96">
        <v>362307.13</v>
      </c>
      <c r="M107" s="96">
        <v>97133.27</v>
      </c>
      <c r="N107" s="121">
        <v>0</v>
      </c>
      <c r="O107" s="96">
        <v>1626977.94</v>
      </c>
      <c r="P107" s="96">
        <v>3611295.02</v>
      </c>
      <c r="Q107" s="96">
        <v>1369503.92</v>
      </c>
      <c r="R107" s="96">
        <v>92420.43</v>
      </c>
      <c r="S107" s="99">
        <f t="shared" si="46"/>
        <v>33677133.75</v>
      </c>
      <c r="T107" s="38"/>
    </row>
    <row r="108" spans="1:20" x14ac:dyDescent="0.3">
      <c r="A108" s="82"/>
      <c r="B108" s="79" t="s">
        <v>174</v>
      </c>
      <c r="C108" s="80"/>
      <c r="D108" s="69" t="s">
        <v>194</v>
      </c>
      <c r="E108" s="96">
        <v>1846904.46</v>
      </c>
      <c r="F108" s="96">
        <v>82660.5</v>
      </c>
      <c r="G108" s="96">
        <v>2301242.56</v>
      </c>
      <c r="H108" s="96">
        <v>1595622.31</v>
      </c>
      <c r="I108" s="96">
        <v>4230757.25</v>
      </c>
      <c r="J108" s="96">
        <v>4258697.07</v>
      </c>
      <c r="K108" s="96">
        <v>899.5</v>
      </c>
      <c r="L108" s="96">
        <v>181017.84</v>
      </c>
      <c r="M108" s="96">
        <v>52460.36</v>
      </c>
      <c r="N108" s="121">
        <v>0</v>
      </c>
      <c r="O108" s="96">
        <v>878708.76</v>
      </c>
      <c r="P108" s="96">
        <v>1950411.55</v>
      </c>
      <c r="Q108" s="96">
        <v>739650.53</v>
      </c>
      <c r="R108" s="96">
        <v>49915.03</v>
      </c>
      <c r="S108" s="99">
        <f t="shared" si="46"/>
        <v>18168947.720000003</v>
      </c>
      <c r="T108" s="38"/>
    </row>
    <row r="109" spans="1:20" x14ac:dyDescent="0.3">
      <c r="A109" s="82"/>
      <c r="B109" s="79" t="s">
        <v>176</v>
      </c>
      <c r="C109" s="80"/>
      <c r="D109" s="69" t="s">
        <v>175</v>
      </c>
      <c r="E109" s="96">
        <v>13996887.529999999</v>
      </c>
      <c r="F109" s="96">
        <v>253387.88</v>
      </c>
      <c r="G109" s="96">
        <v>186926303.38</v>
      </c>
      <c r="H109" s="96">
        <v>4790141.1900000004</v>
      </c>
      <c r="I109" s="96">
        <v>12700953.34</v>
      </c>
      <c r="J109" s="96">
        <v>89158724.780000001</v>
      </c>
      <c r="K109" s="96">
        <v>50742.26</v>
      </c>
      <c r="L109" s="96">
        <v>6881467.04</v>
      </c>
      <c r="M109" s="96">
        <v>185564.65</v>
      </c>
      <c r="N109" s="121">
        <v>0</v>
      </c>
      <c r="O109" s="96">
        <v>2637929.4</v>
      </c>
      <c r="P109" s="96">
        <v>5855236.9199999999</v>
      </c>
      <c r="Q109" s="96">
        <v>2220469.36</v>
      </c>
      <c r="R109" s="96">
        <v>149847.5</v>
      </c>
      <c r="S109" s="99">
        <f t="shared" si="46"/>
        <v>325807655.23000002</v>
      </c>
      <c r="T109" s="38"/>
    </row>
    <row r="110" spans="1:20" x14ac:dyDescent="0.3">
      <c r="A110" s="82"/>
      <c r="B110" s="79" t="s">
        <v>178</v>
      </c>
      <c r="C110" s="80"/>
      <c r="D110" s="69" t="s">
        <v>177</v>
      </c>
      <c r="E110" s="96"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  <c r="N110" s="121">
        <v>0</v>
      </c>
      <c r="O110" s="96">
        <v>0</v>
      </c>
      <c r="P110" s="96">
        <v>0</v>
      </c>
      <c r="Q110" s="96">
        <v>0</v>
      </c>
      <c r="R110" s="96">
        <v>0</v>
      </c>
      <c r="S110" s="99">
        <f t="shared" si="46"/>
        <v>0</v>
      </c>
      <c r="T110" s="38"/>
    </row>
    <row r="111" spans="1:20" x14ac:dyDescent="0.3">
      <c r="A111" s="82"/>
      <c r="B111" s="79" t="s">
        <v>192</v>
      </c>
      <c r="C111" s="80"/>
      <c r="D111" s="69" t="s">
        <v>210</v>
      </c>
      <c r="E111" s="96"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  <c r="N111" s="121">
        <v>0</v>
      </c>
      <c r="O111" s="96">
        <v>0</v>
      </c>
      <c r="P111" s="96">
        <v>0</v>
      </c>
      <c r="Q111" s="96">
        <v>0</v>
      </c>
      <c r="R111" s="96">
        <v>0</v>
      </c>
      <c r="S111" s="99">
        <f t="shared" si="46"/>
        <v>0</v>
      </c>
      <c r="T111" s="38"/>
    </row>
    <row r="112" spans="1:20" ht="20.25" customHeight="1" x14ac:dyDescent="0.3">
      <c r="A112" s="71" t="s">
        <v>179</v>
      </c>
      <c r="B112" s="83"/>
      <c r="C112" s="83"/>
      <c r="D112" s="41" t="s">
        <v>18</v>
      </c>
      <c r="E112" s="96">
        <v>76536.490000000005</v>
      </c>
      <c r="F112" s="96">
        <v>555.19000000000005</v>
      </c>
      <c r="G112" s="96">
        <v>15456.34</v>
      </c>
      <c r="H112" s="96">
        <v>10717.03</v>
      </c>
      <c r="I112" s="96">
        <v>28415.97</v>
      </c>
      <c r="J112" s="96">
        <v>957801.19</v>
      </c>
      <c r="K112" s="96">
        <v>6.04</v>
      </c>
      <c r="L112" s="96">
        <v>137084.18</v>
      </c>
      <c r="M112" s="96">
        <v>352.35</v>
      </c>
      <c r="N112" s="121">
        <v>0</v>
      </c>
      <c r="O112" s="96">
        <v>5901.87</v>
      </c>
      <c r="P112" s="96">
        <v>13099.98</v>
      </c>
      <c r="Q112" s="96">
        <v>4967.88</v>
      </c>
      <c r="R112" s="96">
        <v>335.26</v>
      </c>
      <c r="S112" s="99">
        <f t="shared" si="46"/>
        <v>1251229.77</v>
      </c>
      <c r="T112" s="38"/>
    </row>
    <row r="113" spans="1:20" ht="20.25" customHeight="1" x14ac:dyDescent="0.3">
      <c r="A113" s="71" t="s">
        <v>180</v>
      </c>
      <c r="B113" s="83"/>
      <c r="C113" s="83"/>
      <c r="D113" s="41" t="s">
        <v>19</v>
      </c>
      <c r="E113" s="96">
        <v>708151.82</v>
      </c>
      <c r="F113" s="96">
        <v>32298.26</v>
      </c>
      <c r="G113" s="96">
        <v>899173.52</v>
      </c>
      <c r="H113" s="96">
        <v>623463.76</v>
      </c>
      <c r="I113" s="96">
        <v>1653100.35</v>
      </c>
      <c r="J113" s="96">
        <v>4582530.8899999997</v>
      </c>
      <c r="K113" s="96">
        <v>351.46</v>
      </c>
      <c r="L113" s="96">
        <v>173117.21</v>
      </c>
      <c r="M113" s="96">
        <v>40552.17</v>
      </c>
      <c r="N113" s="121">
        <v>0</v>
      </c>
      <c r="O113" s="96">
        <v>343341.31</v>
      </c>
      <c r="P113" s="96">
        <v>762091.94</v>
      </c>
      <c r="Q113" s="96">
        <v>289006.55</v>
      </c>
      <c r="R113" s="96">
        <v>19503.490000000002</v>
      </c>
      <c r="S113" s="99">
        <f t="shared" si="46"/>
        <v>10126682.730000002</v>
      </c>
      <c r="T113" s="38"/>
    </row>
    <row r="114" spans="1:20" ht="20.25" customHeight="1" x14ac:dyDescent="0.3">
      <c r="A114" s="71" t="s">
        <v>181</v>
      </c>
      <c r="B114" s="83"/>
      <c r="C114" s="83"/>
      <c r="D114" s="41" t="s">
        <v>36</v>
      </c>
      <c r="E114" s="96">
        <v>0</v>
      </c>
      <c r="F114" s="96">
        <v>0</v>
      </c>
      <c r="G114" s="96">
        <v>2641252.5299999998</v>
      </c>
      <c r="H114" s="96">
        <v>0</v>
      </c>
      <c r="I114" s="96">
        <v>0</v>
      </c>
      <c r="J114" s="96">
        <v>0</v>
      </c>
      <c r="K114" s="96">
        <v>0</v>
      </c>
      <c r="L114" s="96">
        <v>0</v>
      </c>
      <c r="M114" s="96">
        <v>0</v>
      </c>
      <c r="N114" s="121">
        <v>0</v>
      </c>
      <c r="O114" s="96">
        <v>0</v>
      </c>
      <c r="P114" s="96">
        <v>0</v>
      </c>
      <c r="Q114" s="96">
        <v>0</v>
      </c>
      <c r="R114" s="96">
        <v>0</v>
      </c>
      <c r="S114" s="99">
        <f t="shared" si="46"/>
        <v>2641252.5299999998</v>
      </c>
      <c r="T114" s="38"/>
    </row>
    <row r="115" spans="1:20" ht="20.25" customHeight="1" x14ac:dyDescent="0.3">
      <c r="A115" s="71" t="s">
        <v>182</v>
      </c>
      <c r="B115" s="83"/>
      <c r="C115" s="83"/>
      <c r="D115" s="41" t="s">
        <v>233</v>
      </c>
      <c r="E115" s="96">
        <v>974472.87</v>
      </c>
      <c r="F115" s="96">
        <v>8799.85</v>
      </c>
      <c r="G115" s="96">
        <v>244985.34999999998</v>
      </c>
      <c r="H115" s="96">
        <v>169866.49</v>
      </c>
      <c r="I115" s="96">
        <v>450397.27</v>
      </c>
      <c r="J115" s="96">
        <v>2861618.14</v>
      </c>
      <c r="K115" s="96">
        <v>95.77000000000001</v>
      </c>
      <c r="L115" s="96">
        <v>96036</v>
      </c>
      <c r="M115" s="96">
        <v>5584.84</v>
      </c>
      <c r="N115" s="121">
        <v>0</v>
      </c>
      <c r="O115" s="96">
        <v>93545.44</v>
      </c>
      <c r="P115" s="96">
        <v>207636.61</v>
      </c>
      <c r="Q115" s="96">
        <v>78741.570000000007</v>
      </c>
      <c r="R115" s="96">
        <v>5313.88</v>
      </c>
      <c r="S115" s="99">
        <f t="shared" si="46"/>
        <v>5197094.08</v>
      </c>
      <c r="T115" s="38"/>
    </row>
    <row r="116" spans="1:20" ht="20.25" customHeight="1" x14ac:dyDescent="0.3">
      <c r="A116" s="71" t="s">
        <v>183</v>
      </c>
      <c r="B116" s="83"/>
      <c r="C116" s="83"/>
      <c r="D116" s="41" t="s">
        <v>207</v>
      </c>
      <c r="E116" s="96">
        <v>216695.44</v>
      </c>
      <c r="F116" s="96">
        <v>0</v>
      </c>
      <c r="G116" s="96">
        <v>0</v>
      </c>
      <c r="H116" s="96">
        <v>0</v>
      </c>
      <c r="I116" s="96">
        <v>0</v>
      </c>
      <c r="J116" s="96">
        <v>242016.37</v>
      </c>
      <c r="K116" s="96">
        <v>0</v>
      </c>
      <c r="L116" s="96">
        <v>31111.98</v>
      </c>
      <c r="M116" s="96">
        <v>0</v>
      </c>
      <c r="N116" s="121">
        <v>0</v>
      </c>
      <c r="O116" s="96">
        <v>0</v>
      </c>
      <c r="P116" s="96">
        <v>0</v>
      </c>
      <c r="Q116" s="96">
        <v>0</v>
      </c>
      <c r="R116" s="96">
        <v>0</v>
      </c>
      <c r="S116" s="99">
        <f t="shared" si="46"/>
        <v>489823.79</v>
      </c>
      <c r="T116" s="38"/>
    </row>
    <row r="117" spans="1:20" ht="14" x14ac:dyDescent="0.3">
      <c r="A117" s="71" t="s">
        <v>234</v>
      </c>
      <c r="B117" s="83"/>
      <c r="C117" s="83"/>
      <c r="D117" s="41" t="s">
        <v>184</v>
      </c>
      <c r="E117" s="96">
        <v>11.68</v>
      </c>
      <c r="F117" s="96">
        <v>0.53</v>
      </c>
      <c r="G117" s="96">
        <v>14.86</v>
      </c>
      <c r="H117" s="96">
        <v>10.3</v>
      </c>
      <c r="I117" s="96">
        <v>27.32</v>
      </c>
      <c r="J117" s="96">
        <v>22.2</v>
      </c>
      <c r="K117" s="96">
        <v>0.01</v>
      </c>
      <c r="L117" s="96">
        <v>1.17</v>
      </c>
      <c r="M117" s="96">
        <v>0.34</v>
      </c>
      <c r="N117" s="121">
        <v>0</v>
      </c>
      <c r="O117" s="96">
        <v>5.67</v>
      </c>
      <c r="P117" s="96">
        <v>12.59</v>
      </c>
      <c r="Q117" s="96">
        <v>4.78</v>
      </c>
      <c r="R117" s="96">
        <v>0.32</v>
      </c>
      <c r="S117" s="99">
        <f>SUM(E117:R117)</f>
        <v>111.77000000000001</v>
      </c>
      <c r="T117" s="38"/>
    </row>
    <row r="118" spans="1:20" s="36" customFormat="1" ht="22.5" customHeight="1" x14ac:dyDescent="0.25">
      <c r="A118" s="91">
        <v>39999</v>
      </c>
      <c r="B118" s="87"/>
      <c r="C118" s="86"/>
      <c r="D118" s="92" t="s">
        <v>33</v>
      </c>
      <c r="E118" s="99">
        <f>SUM(E101,E106,E112,E113,E114,E115,E116,E117)</f>
        <v>24637659.889999997</v>
      </c>
      <c r="F118" s="99">
        <f t="shared" ref="F118:R118" si="50">SUM(F101,F106,F112,F113,F114,F115,F116,F117)</f>
        <v>624640.0199999999</v>
      </c>
      <c r="G118" s="99">
        <f t="shared" si="50"/>
        <v>201479050.50999999</v>
      </c>
      <c r="H118" s="99">
        <f t="shared" si="50"/>
        <v>11956541.170000002</v>
      </c>
      <c r="I118" s="99">
        <f t="shared" si="50"/>
        <v>31702504.330000002</v>
      </c>
      <c r="J118" s="99">
        <f t="shared" si="50"/>
        <v>125372115.31</v>
      </c>
      <c r="K118" s="99">
        <f t="shared" si="50"/>
        <v>78781.02</v>
      </c>
      <c r="L118" s="99">
        <f t="shared" si="50"/>
        <v>10421385.280000001</v>
      </c>
      <c r="M118" s="99">
        <f t="shared" si="50"/>
        <v>510433.92000000004</v>
      </c>
      <c r="N118" s="110">
        <f t="shared" ref="N118" si="51">SUM(N101,N106,N112,N113,N114,N115,N116,N117)</f>
        <v>0</v>
      </c>
      <c r="O118" s="99">
        <f t="shared" si="50"/>
        <v>6584463.8599999994</v>
      </c>
      <c r="P118" s="99">
        <f t="shared" si="50"/>
        <v>14615097.699999999</v>
      </c>
      <c r="Q118" s="99">
        <f t="shared" si="50"/>
        <v>5542453.1800000006</v>
      </c>
      <c r="R118" s="99">
        <f t="shared" si="50"/>
        <v>374030.3</v>
      </c>
      <c r="S118" s="99">
        <f t="shared" si="46"/>
        <v>433899156.49000001</v>
      </c>
      <c r="T118" s="85"/>
    </row>
    <row r="119" spans="1:20" s="36" customFormat="1" ht="22.5" customHeight="1" x14ac:dyDescent="0.25">
      <c r="A119" s="42" t="s">
        <v>237</v>
      </c>
      <c r="B119" s="47"/>
      <c r="C119" s="47"/>
      <c r="D119" s="84" t="s">
        <v>236</v>
      </c>
      <c r="E119" s="96"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0</v>
      </c>
      <c r="N119" s="121">
        <v>0</v>
      </c>
      <c r="O119" s="96">
        <v>0</v>
      </c>
      <c r="P119" s="96">
        <v>0</v>
      </c>
      <c r="Q119" s="96">
        <v>0</v>
      </c>
      <c r="R119" s="96">
        <v>0</v>
      </c>
      <c r="S119" s="107">
        <f t="shared" si="46"/>
        <v>0</v>
      </c>
      <c r="T119" s="85"/>
    </row>
    <row r="120" spans="1:20" s="36" customFormat="1" ht="22.5" customHeight="1" x14ac:dyDescent="0.25">
      <c r="A120" s="91">
        <v>49999</v>
      </c>
      <c r="B120" s="87"/>
      <c r="C120" s="86"/>
      <c r="D120" s="93" t="s">
        <v>34</v>
      </c>
      <c r="E120" s="107">
        <f>SUM(E27,E99,E118,E119)</f>
        <v>125198474.94</v>
      </c>
      <c r="F120" s="107">
        <f t="shared" ref="F120:R120" si="52">SUM(F27,F99,F118,F119)</f>
        <v>1753276.92</v>
      </c>
      <c r="G120" s="107">
        <f t="shared" si="52"/>
        <v>485898058.76000005</v>
      </c>
      <c r="H120" s="107">
        <f t="shared" si="52"/>
        <v>31990034.690000005</v>
      </c>
      <c r="I120" s="107">
        <f t="shared" si="52"/>
        <v>84820868.959999993</v>
      </c>
      <c r="J120" s="107">
        <f t="shared" si="52"/>
        <v>235705273.19999999</v>
      </c>
      <c r="K120" s="107">
        <f t="shared" si="52"/>
        <v>208701.61</v>
      </c>
      <c r="L120" s="107">
        <f t="shared" si="52"/>
        <v>14373662.690000001</v>
      </c>
      <c r="M120" s="107">
        <f t="shared" si="52"/>
        <v>3695440.8299999991</v>
      </c>
      <c r="N120" s="114">
        <f t="shared" ref="N120" si="53">SUM(N27,N99,N118,N119)</f>
        <v>0</v>
      </c>
      <c r="O120" s="107">
        <f t="shared" si="52"/>
        <v>17616903.079999998</v>
      </c>
      <c r="P120" s="107">
        <f t="shared" si="52"/>
        <v>39103071.289999999</v>
      </c>
      <c r="Q120" s="107">
        <f t="shared" si="52"/>
        <v>14828976.66</v>
      </c>
      <c r="R120" s="107">
        <f t="shared" si="52"/>
        <v>1000727.6599999999</v>
      </c>
      <c r="S120" s="107">
        <f>SUM(E120:R120)</f>
        <v>1056193471.2900001</v>
      </c>
      <c r="T120" s="85"/>
    </row>
    <row r="121" spans="1:20" x14ac:dyDescent="0.3">
      <c r="A121" s="45"/>
      <c r="B121" s="43"/>
      <c r="C121" s="43"/>
      <c r="D121" s="39"/>
      <c r="E121" s="40"/>
      <c r="F121" s="40"/>
      <c r="G121" s="40"/>
      <c r="H121" s="40"/>
      <c r="I121" s="40"/>
      <c r="J121" s="40"/>
      <c r="K121" s="40"/>
      <c r="L121" s="40"/>
      <c r="M121" s="40"/>
      <c r="N121" s="122"/>
      <c r="O121" s="40"/>
      <c r="P121" s="40"/>
      <c r="Q121" s="40"/>
      <c r="R121" s="40"/>
      <c r="S121" s="40"/>
    </row>
  </sheetData>
  <sheetProtection algorithmName="SHA-512" hashValue="4JhCWeEDLEsFLPpGBgzHedXMwOquGOp8iFDQsy2zRj7SQSRwrkLHeLIRvwYryz33CWiLP/mrmG0rYI34CjjdvQ==" saltValue="qIpzTStSmHO9+UImNw79ig==" spinCount="100000" sheet="1" objects="1" scenarios="1"/>
  <mergeCells count="19">
    <mergeCell ref="A1:S1"/>
    <mergeCell ref="D2:H2"/>
    <mergeCell ref="J2:P2"/>
    <mergeCell ref="H4:H5"/>
    <mergeCell ref="D7:D8"/>
    <mergeCell ref="E7:F7"/>
    <mergeCell ref="G7:I7"/>
    <mergeCell ref="O7:O8"/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 xr:uid="{00000000-0002-0000-0000-000000000000}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 xr:uid="{00000000-0002-0000-0000-000001000000}">
      <formula1>2023</formula1>
      <formula2>2023</formula2>
    </dataValidation>
    <dataValidation type="textLength" operator="equal" allowBlank="1" showInputMessage="1" showErrorMessage="1" errorTitle="LA - Valore immesso non valido" error="Indicare il codice di sei cifre (Valore atteso: 120 + Codice Ente)." sqref="G4" xr:uid="{00000000-0002-0000-0000-000002000000}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 xr:uid="{00000000-0002-0000-0000-000003000000}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 xr:uid="{00000000-0002-0000-0000-000004000000}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0"/>
  <sheetViews>
    <sheetView showGridLines="0" tabSelected="1" topLeftCell="D102" zoomScale="60" zoomScaleNormal="60" zoomScaleSheetLayoutView="80" workbookViewId="0">
      <selection activeCell="J114" sqref="J114"/>
    </sheetView>
  </sheetViews>
  <sheetFormatPr defaultColWidth="9.1796875" defaultRowHeight="13" x14ac:dyDescent="0.3"/>
  <cols>
    <col min="1" max="1" width="7.81640625" style="51" bestFit="1" customWidth="1"/>
    <col min="2" max="2" width="6.1796875" style="51" bestFit="1" customWidth="1"/>
    <col min="3" max="3" width="5.54296875" style="51" bestFit="1" customWidth="1"/>
    <col min="4" max="4" width="63" style="54" customWidth="1"/>
    <col min="5" max="5" width="15.81640625" style="61" customWidth="1"/>
    <col min="6" max="6" width="16.1796875" style="61" customWidth="1"/>
    <col min="7" max="7" width="17.81640625" style="61" customWidth="1"/>
    <col min="8" max="13" width="16.1796875" style="61" customWidth="1"/>
    <col min="14" max="16384" width="9.1796875" style="53"/>
  </cols>
  <sheetData>
    <row r="1" spans="1:13" ht="35.25" customHeight="1" thickBot="1" x14ac:dyDescent="0.35">
      <c r="B1" s="52"/>
      <c r="C1" s="52"/>
      <c r="D1" s="161" t="s">
        <v>195</v>
      </c>
      <c r="E1" s="161"/>
      <c r="F1" s="161"/>
      <c r="G1" s="161"/>
      <c r="H1" s="161"/>
      <c r="I1" s="161"/>
      <c r="J1" s="161"/>
      <c r="K1" s="161"/>
      <c r="L1" s="161"/>
      <c r="M1" s="162"/>
    </row>
    <row r="2" spans="1:13" s="63" customFormat="1" ht="21" customHeight="1" thickBot="1" x14ac:dyDescent="0.35">
      <c r="A2" s="141" t="s">
        <v>0</v>
      </c>
      <c r="B2" s="142"/>
      <c r="C2" s="142"/>
      <c r="D2" s="149"/>
      <c r="E2" s="167"/>
      <c r="F2" s="148" t="s">
        <v>1</v>
      </c>
      <c r="G2" s="149"/>
      <c r="H2" s="149"/>
      <c r="I2" s="149"/>
      <c r="J2" s="149"/>
      <c r="K2" s="149"/>
      <c r="L2" s="149"/>
      <c r="M2" s="62"/>
    </row>
    <row r="3" spans="1:13" s="63" customFormat="1" ht="18.75" customHeight="1" thickBot="1" x14ac:dyDescent="0.35">
      <c r="A3" s="21"/>
      <c r="B3" s="10"/>
      <c r="C3" s="10"/>
      <c r="D3" s="10"/>
      <c r="E3" s="14"/>
      <c r="F3" s="22"/>
      <c r="G3" s="23"/>
      <c r="H3" s="23"/>
      <c r="I3" s="23"/>
      <c r="J3" s="23"/>
      <c r="K3" s="23"/>
      <c r="L3" s="23"/>
      <c r="M3" s="64"/>
    </row>
    <row r="4" spans="1:13" s="63" customFormat="1" ht="23.4" customHeight="1" thickBot="1" x14ac:dyDescent="0.35">
      <c r="A4" s="65" t="s">
        <v>2</v>
      </c>
      <c r="B4" s="48">
        <v>120</v>
      </c>
      <c r="C4" s="10"/>
      <c r="D4" s="26" t="s">
        <v>38</v>
      </c>
      <c r="E4" s="109">
        <f>'Modello LA'!G4</f>
        <v>120112</v>
      </c>
      <c r="F4" s="11" t="s">
        <v>3</v>
      </c>
      <c r="G4" s="12"/>
      <c r="H4" s="12"/>
      <c r="I4" s="12"/>
      <c r="J4" s="13"/>
      <c r="K4" s="13"/>
      <c r="L4" s="14"/>
      <c r="M4" s="66">
        <v>2023</v>
      </c>
    </row>
    <row r="5" spans="1:13" s="63" customFormat="1" ht="12" customHeight="1" thickBot="1" x14ac:dyDescent="0.35">
      <c r="A5" s="15"/>
      <c r="B5" s="16"/>
      <c r="C5" s="16"/>
      <c r="D5" s="16"/>
      <c r="E5" s="17"/>
      <c r="F5" s="18"/>
      <c r="G5" s="19"/>
      <c r="H5" s="19"/>
      <c r="I5" s="19"/>
      <c r="J5" s="16"/>
      <c r="K5" s="16"/>
      <c r="L5" s="16"/>
      <c r="M5" s="17"/>
    </row>
    <row r="6" spans="1:13" ht="12" customHeight="1" thickBot="1" x14ac:dyDescent="0.35">
      <c r="E6" s="55"/>
      <c r="F6" s="56"/>
      <c r="G6" s="56"/>
      <c r="H6" s="56"/>
      <c r="I6" s="56"/>
      <c r="J6" s="56"/>
      <c r="K6" s="56"/>
      <c r="L6" s="57"/>
      <c r="M6" s="57"/>
    </row>
    <row r="7" spans="1:13" ht="19.649999999999999" customHeight="1" x14ac:dyDescent="0.3">
      <c r="A7" s="150"/>
      <c r="B7" s="151"/>
      <c r="C7" s="151"/>
      <c r="D7" s="155" t="s">
        <v>4</v>
      </c>
      <c r="E7" s="165" t="s">
        <v>251</v>
      </c>
      <c r="F7" s="157" t="s">
        <v>255</v>
      </c>
      <c r="G7" s="159" t="s">
        <v>256</v>
      </c>
      <c r="H7" s="159" t="s">
        <v>244</v>
      </c>
      <c r="I7" s="159" t="s">
        <v>245</v>
      </c>
      <c r="J7" s="159" t="s">
        <v>241</v>
      </c>
      <c r="K7" s="163" t="s">
        <v>242</v>
      </c>
      <c r="L7" s="159" t="s">
        <v>243</v>
      </c>
      <c r="M7" s="159" t="s">
        <v>257</v>
      </c>
    </row>
    <row r="8" spans="1:13" ht="82.5" customHeight="1" thickBot="1" x14ac:dyDescent="0.35">
      <c r="A8" s="152"/>
      <c r="B8" s="153"/>
      <c r="C8" s="154"/>
      <c r="D8" s="156"/>
      <c r="E8" s="166"/>
      <c r="F8" s="158"/>
      <c r="G8" s="160"/>
      <c r="H8" s="160"/>
      <c r="I8" s="160"/>
      <c r="J8" s="160"/>
      <c r="K8" s="164"/>
      <c r="L8" s="160"/>
      <c r="M8" s="160"/>
    </row>
    <row r="9" spans="1:13" s="58" customFormat="1" ht="20.25" customHeight="1" x14ac:dyDescent="0.3">
      <c r="A9" s="132" t="s">
        <v>29</v>
      </c>
      <c r="B9" s="132"/>
      <c r="C9" s="132"/>
      <c r="D9" s="132"/>
      <c r="E9" s="132"/>
      <c r="F9" s="132"/>
      <c r="G9" s="132"/>
      <c r="H9" s="132"/>
      <c r="I9" s="132"/>
      <c r="J9" s="131"/>
      <c r="K9" s="131"/>
      <c r="L9" s="131"/>
    </row>
    <row r="10" spans="1:13" ht="28" x14ac:dyDescent="0.3">
      <c r="A10" s="70" t="s">
        <v>39</v>
      </c>
      <c r="B10" s="73"/>
      <c r="C10" s="73"/>
      <c r="D10" s="41" t="s">
        <v>40</v>
      </c>
      <c r="E10" s="100">
        <f>'Modello LA'!S10</f>
        <v>12125625.659999998</v>
      </c>
      <c r="F10" s="101">
        <f>SUM(F11:F12)</f>
        <v>0</v>
      </c>
      <c r="G10" s="101">
        <f t="shared" ref="G10:M10" si="0">SUM(G11:G12)</f>
        <v>0</v>
      </c>
      <c r="H10" s="101">
        <f t="shared" si="0"/>
        <v>0</v>
      </c>
      <c r="I10" s="101">
        <f t="shared" si="0"/>
        <v>0</v>
      </c>
      <c r="J10" s="101">
        <f t="shared" si="0"/>
        <v>24333.57</v>
      </c>
      <c r="K10" s="101">
        <f t="shared" si="0"/>
        <v>0</v>
      </c>
      <c r="L10" s="101">
        <f t="shared" si="0"/>
        <v>0</v>
      </c>
      <c r="M10" s="101">
        <f t="shared" si="0"/>
        <v>0</v>
      </c>
    </row>
    <row r="11" spans="1:13" x14ac:dyDescent="0.3">
      <c r="A11" s="70"/>
      <c r="B11" s="72" t="s">
        <v>41</v>
      </c>
      <c r="C11" s="73"/>
      <c r="D11" s="69" t="s">
        <v>42</v>
      </c>
      <c r="E11" s="99">
        <f>'Modello LA'!S11</f>
        <v>11508488.120000001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</row>
    <row r="12" spans="1:13" ht="24" x14ac:dyDescent="0.3">
      <c r="A12" s="70"/>
      <c r="B12" s="72" t="s">
        <v>43</v>
      </c>
      <c r="C12" s="73"/>
      <c r="D12" s="69" t="s">
        <v>44</v>
      </c>
      <c r="E12" s="99">
        <f>'Modello LA'!S12</f>
        <v>617137.54</v>
      </c>
      <c r="F12" s="96">
        <v>0</v>
      </c>
      <c r="G12" s="96">
        <v>0</v>
      </c>
      <c r="H12" s="96">
        <v>0</v>
      </c>
      <c r="I12" s="96">
        <v>0</v>
      </c>
      <c r="J12" s="96">
        <v>24333.57</v>
      </c>
      <c r="K12" s="96">
        <v>0</v>
      </c>
      <c r="L12" s="96">
        <v>0</v>
      </c>
      <c r="M12" s="96">
        <v>0</v>
      </c>
    </row>
    <row r="13" spans="1:13" ht="14" x14ac:dyDescent="0.3">
      <c r="A13" s="70" t="s">
        <v>45</v>
      </c>
      <c r="B13" s="73"/>
      <c r="C13" s="73"/>
      <c r="D13" s="41" t="s">
        <v>46</v>
      </c>
      <c r="E13" s="99">
        <f>'Modello LA'!S13</f>
        <v>3848800.1499999994</v>
      </c>
      <c r="F13" s="96">
        <v>0</v>
      </c>
      <c r="G13" s="96">
        <v>0</v>
      </c>
      <c r="H13" s="96">
        <v>0</v>
      </c>
      <c r="I13" s="96">
        <v>0</v>
      </c>
      <c r="J13" s="96">
        <v>390</v>
      </c>
      <c r="K13" s="96">
        <v>0</v>
      </c>
      <c r="L13" s="96">
        <v>0</v>
      </c>
      <c r="M13" s="96">
        <v>0</v>
      </c>
    </row>
    <row r="14" spans="1:13" ht="28" x14ac:dyDescent="0.3">
      <c r="A14" s="70" t="s">
        <v>47</v>
      </c>
      <c r="B14" s="73"/>
      <c r="C14" s="73"/>
      <c r="D14" s="41" t="s">
        <v>48</v>
      </c>
      <c r="E14" s="99">
        <f>'Modello LA'!S14</f>
        <v>4806725.2299999995</v>
      </c>
      <c r="F14" s="96">
        <v>0</v>
      </c>
      <c r="G14" s="96">
        <v>0</v>
      </c>
      <c r="H14" s="96">
        <v>0</v>
      </c>
      <c r="I14" s="96">
        <v>0</v>
      </c>
      <c r="J14" s="96">
        <v>4394.03</v>
      </c>
      <c r="K14" s="96">
        <v>0</v>
      </c>
      <c r="L14" s="96">
        <v>0</v>
      </c>
      <c r="M14" s="96">
        <v>0</v>
      </c>
    </row>
    <row r="15" spans="1:13" ht="14" x14ac:dyDescent="0.3">
      <c r="A15" s="70" t="s">
        <v>49</v>
      </c>
      <c r="B15" s="73"/>
      <c r="C15" s="73"/>
      <c r="D15" s="41" t="s">
        <v>50</v>
      </c>
      <c r="E15" s="99">
        <f>'Modello LA'!S15</f>
        <v>7544624.4799999995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</row>
    <row r="16" spans="1:13" ht="14" x14ac:dyDescent="0.3">
      <c r="A16" s="70" t="s">
        <v>51</v>
      </c>
      <c r="B16" s="73"/>
      <c r="C16" s="73"/>
      <c r="D16" s="41" t="s">
        <v>52</v>
      </c>
      <c r="E16" s="99">
        <f>'Modello LA'!S16</f>
        <v>4288407.92</v>
      </c>
      <c r="F16" s="96">
        <v>0</v>
      </c>
      <c r="G16" s="96">
        <v>0</v>
      </c>
      <c r="H16" s="96">
        <v>0</v>
      </c>
      <c r="I16" s="96">
        <v>0</v>
      </c>
      <c r="J16" s="96">
        <v>10725.07</v>
      </c>
      <c r="K16" s="96">
        <v>0</v>
      </c>
      <c r="L16" s="96">
        <v>0</v>
      </c>
      <c r="M16" s="96">
        <v>0</v>
      </c>
    </row>
    <row r="17" spans="1:20" ht="42" x14ac:dyDescent="0.3">
      <c r="A17" s="71" t="s">
        <v>53</v>
      </c>
      <c r="B17" s="73"/>
      <c r="C17" s="73"/>
      <c r="D17" s="41" t="s">
        <v>54</v>
      </c>
      <c r="E17" s="100">
        <f>'Modello LA'!S17</f>
        <v>2169059.88</v>
      </c>
      <c r="F17" s="101">
        <f>SUM(F18,F22)</f>
        <v>0</v>
      </c>
      <c r="G17" s="101">
        <f t="shared" ref="G17:M17" si="1">SUM(G18,G22)</f>
        <v>0</v>
      </c>
      <c r="H17" s="101">
        <f t="shared" si="1"/>
        <v>0</v>
      </c>
      <c r="I17" s="101">
        <f t="shared" si="1"/>
        <v>0</v>
      </c>
      <c r="J17" s="101">
        <f t="shared" si="1"/>
        <v>16619.64</v>
      </c>
      <c r="K17" s="101">
        <f t="shared" si="1"/>
        <v>0</v>
      </c>
      <c r="L17" s="101">
        <f t="shared" si="1"/>
        <v>0</v>
      </c>
      <c r="M17" s="101">
        <f t="shared" si="1"/>
        <v>0</v>
      </c>
    </row>
    <row r="18" spans="1:20" x14ac:dyDescent="0.3">
      <c r="A18" s="71"/>
      <c r="B18" s="72" t="s">
        <v>55</v>
      </c>
      <c r="C18" s="80"/>
      <c r="D18" s="69" t="s">
        <v>211</v>
      </c>
      <c r="E18" s="100">
        <f>'Modello LA'!S18</f>
        <v>1556550.4199999997</v>
      </c>
      <c r="F18" s="102">
        <f>SUM(F19:F21)</f>
        <v>0</v>
      </c>
      <c r="G18" s="102">
        <f t="shared" ref="G18:M18" si="2">SUM(G19:G21)</f>
        <v>0</v>
      </c>
      <c r="H18" s="102">
        <f t="shared" si="2"/>
        <v>0</v>
      </c>
      <c r="I18" s="102">
        <f t="shared" si="2"/>
        <v>0</v>
      </c>
      <c r="J18" s="102">
        <f t="shared" si="2"/>
        <v>16619.64</v>
      </c>
      <c r="K18" s="102">
        <f t="shared" si="2"/>
        <v>0</v>
      </c>
      <c r="L18" s="102">
        <f t="shared" si="2"/>
        <v>0</v>
      </c>
      <c r="M18" s="102">
        <f t="shared" si="2"/>
        <v>0</v>
      </c>
    </row>
    <row r="19" spans="1:20" x14ac:dyDescent="0.3">
      <c r="A19" s="71"/>
      <c r="B19" s="73"/>
      <c r="C19" s="80" t="s">
        <v>56</v>
      </c>
      <c r="D19" s="94" t="s">
        <v>57</v>
      </c>
      <c r="E19" s="99">
        <f>'Modello LA'!S19</f>
        <v>522057.23</v>
      </c>
      <c r="F19" s="96">
        <v>0</v>
      </c>
      <c r="G19" s="96">
        <v>0</v>
      </c>
      <c r="H19" s="96">
        <v>0</v>
      </c>
      <c r="I19" s="96">
        <v>0</v>
      </c>
      <c r="J19" s="96">
        <v>5201.34</v>
      </c>
      <c r="K19" s="96">
        <v>0</v>
      </c>
      <c r="L19" s="96">
        <v>0</v>
      </c>
      <c r="M19" s="96">
        <v>0</v>
      </c>
    </row>
    <row r="20" spans="1:20" x14ac:dyDescent="0.3">
      <c r="A20" s="71"/>
      <c r="B20" s="73"/>
      <c r="C20" s="74" t="s">
        <v>58</v>
      </c>
      <c r="D20" s="94" t="s">
        <v>59</v>
      </c>
      <c r="E20" s="99">
        <f>'Modello LA'!S20</f>
        <v>467950.39000000007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</row>
    <row r="21" spans="1:20" x14ac:dyDescent="0.3">
      <c r="A21" s="71"/>
      <c r="B21" s="73"/>
      <c r="C21" s="74" t="s">
        <v>60</v>
      </c>
      <c r="D21" s="94" t="s">
        <v>61</v>
      </c>
      <c r="E21" s="99">
        <f>'Modello LA'!S21</f>
        <v>566542.80000000005</v>
      </c>
      <c r="F21" s="96">
        <v>0</v>
      </c>
      <c r="G21" s="96">
        <v>0</v>
      </c>
      <c r="H21" s="96">
        <v>0</v>
      </c>
      <c r="I21" s="96">
        <v>0</v>
      </c>
      <c r="J21" s="96">
        <v>11418.3</v>
      </c>
      <c r="K21" s="96">
        <v>0</v>
      </c>
      <c r="L21" s="96">
        <v>0</v>
      </c>
      <c r="M21" s="96">
        <v>0</v>
      </c>
    </row>
    <row r="22" spans="1:20" ht="24" x14ac:dyDescent="0.3">
      <c r="A22" s="71"/>
      <c r="B22" s="72" t="s">
        <v>62</v>
      </c>
      <c r="C22" s="80"/>
      <c r="D22" s="69" t="s">
        <v>63</v>
      </c>
      <c r="E22" s="100">
        <f>'Modello LA'!S22</f>
        <v>612509.46000000008</v>
      </c>
      <c r="F22" s="102">
        <f>SUM(F23:F24)</f>
        <v>0</v>
      </c>
      <c r="G22" s="102">
        <f t="shared" ref="G22:L22" si="3">SUM(G23:G24)</f>
        <v>0</v>
      </c>
      <c r="H22" s="102">
        <f t="shared" si="3"/>
        <v>0</v>
      </c>
      <c r="I22" s="102">
        <f t="shared" si="3"/>
        <v>0</v>
      </c>
      <c r="J22" s="102">
        <f t="shared" si="3"/>
        <v>0</v>
      </c>
      <c r="K22" s="102">
        <f t="shared" si="3"/>
        <v>0</v>
      </c>
      <c r="L22" s="102">
        <f t="shared" si="3"/>
        <v>0</v>
      </c>
      <c r="M22" s="102">
        <f>SUM(M23:M24)</f>
        <v>0</v>
      </c>
    </row>
    <row r="23" spans="1:20" x14ac:dyDescent="0.3">
      <c r="A23" s="75"/>
      <c r="B23" s="74"/>
      <c r="C23" s="74" t="s">
        <v>185</v>
      </c>
      <c r="D23" s="94" t="s">
        <v>190</v>
      </c>
      <c r="E23" s="99">
        <f>'Modello LA'!S23</f>
        <v>246411.06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</row>
    <row r="24" spans="1:20" x14ac:dyDescent="0.3">
      <c r="A24" s="75"/>
      <c r="B24" s="74"/>
      <c r="C24" s="74" t="s">
        <v>187</v>
      </c>
      <c r="D24" s="94" t="s">
        <v>186</v>
      </c>
      <c r="E24" s="99">
        <f>'Modello LA'!S24</f>
        <v>366098.4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</row>
    <row r="25" spans="1:20" ht="14" x14ac:dyDescent="0.3">
      <c r="A25" s="71" t="s">
        <v>64</v>
      </c>
      <c r="B25" s="73"/>
      <c r="C25" s="73"/>
      <c r="D25" s="41" t="s">
        <v>65</v>
      </c>
      <c r="E25" s="99">
        <f>'Modello LA'!S25</f>
        <v>3018233.2800000007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</row>
    <row r="26" spans="1:20" ht="14" x14ac:dyDescent="0.3">
      <c r="A26" s="71" t="s">
        <v>188</v>
      </c>
      <c r="B26" s="73"/>
      <c r="C26" s="73"/>
      <c r="D26" s="41" t="s">
        <v>189</v>
      </c>
      <c r="E26" s="99">
        <f>'Modello LA'!S26</f>
        <v>2054886.5400000003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</row>
    <row r="27" spans="1:20" s="36" customFormat="1" ht="25" customHeight="1" x14ac:dyDescent="0.3">
      <c r="A27" s="91">
        <v>19999</v>
      </c>
      <c r="B27" s="87"/>
      <c r="C27" s="86"/>
      <c r="D27" s="92" t="s">
        <v>221</v>
      </c>
      <c r="E27" s="107">
        <f>'Modello LA'!S27</f>
        <v>39856363.139999993</v>
      </c>
      <c r="F27" s="107">
        <f>SUM(F10,F13,F14,F15,F16,F17,F25,F26)</f>
        <v>0</v>
      </c>
      <c r="G27" s="107">
        <f t="shared" ref="G27:M27" si="4">SUM(G10,G13,G14,G15,G16,G17,G25,G26)</f>
        <v>0</v>
      </c>
      <c r="H27" s="107">
        <f t="shared" si="4"/>
        <v>0</v>
      </c>
      <c r="I27" s="107">
        <f t="shared" si="4"/>
        <v>0</v>
      </c>
      <c r="J27" s="107">
        <f t="shared" si="4"/>
        <v>56462.31</v>
      </c>
      <c r="K27" s="107">
        <f t="shared" si="4"/>
        <v>0</v>
      </c>
      <c r="L27" s="107">
        <f t="shared" si="4"/>
        <v>0</v>
      </c>
      <c r="M27" s="107">
        <f t="shared" si="4"/>
        <v>0</v>
      </c>
      <c r="N27" s="53"/>
      <c r="O27" s="53"/>
      <c r="P27" s="53"/>
      <c r="Q27" s="53"/>
      <c r="R27" s="53"/>
      <c r="S27" s="53"/>
      <c r="T27" s="85"/>
    </row>
    <row r="28" spans="1:20" ht="16.5" customHeight="1" x14ac:dyDescent="0.3">
      <c r="A28" s="132" t="s">
        <v>30</v>
      </c>
      <c r="B28" s="132"/>
      <c r="C28" s="132"/>
      <c r="D28" s="132"/>
      <c r="E28" s="132"/>
      <c r="F28" s="132"/>
      <c r="G28" s="132"/>
      <c r="H28" s="132"/>
      <c r="I28" s="132"/>
      <c r="J28" s="131"/>
      <c r="K28" s="131"/>
      <c r="L28" s="131"/>
      <c r="M28" s="59"/>
    </row>
    <row r="29" spans="1:20" ht="14" x14ac:dyDescent="0.3">
      <c r="A29" s="70" t="s">
        <v>66</v>
      </c>
      <c r="B29" s="73"/>
      <c r="C29" s="73"/>
      <c r="D29" s="41" t="s">
        <v>21</v>
      </c>
      <c r="E29" s="100">
        <f>'Modello LA'!S29</f>
        <v>75062067.690000013</v>
      </c>
      <c r="F29" s="103">
        <f>SUM(F30,F37,F43)</f>
        <v>0</v>
      </c>
      <c r="G29" s="103">
        <f t="shared" ref="G29:M29" si="5">SUM(G30,G37,G43)</f>
        <v>0</v>
      </c>
      <c r="H29" s="103">
        <f t="shared" si="5"/>
        <v>0</v>
      </c>
      <c r="I29" s="103">
        <f t="shared" si="5"/>
        <v>0</v>
      </c>
      <c r="J29" s="103">
        <f t="shared" si="5"/>
        <v>484.9</v>
      </c>
      <c r="K29" s="103">
        <f t="shared" si="5"/>
        <v>0</v>
      </c>
      <c r="L29" s="103">
        <f t="shared" si="5"/>
        <v>0</v>
      </c>
      <c r="M29" s="103">
        <f t="shared" si="5"/>
        <v>0</v>
      </c>
    </row>
    <row r="30" spans="1:20" x14ac:dyDescent="0.3">
      <c r="A30" s="76"/>
      <c r="B30" s="72" t="s">
        <v>67</v>
      </c>
      <c r="C30" s="74"/>
      <c r="D30" s="69" t="s">
        <v>23</v>
      </c>
      <c r="E30" s="100">
        <f>'Modello LA'!S30</f>
        <v>53160499.170000002</v>
      </c>
      <c r="F30" s="104">
        <f>SUM(F31:F36)</f>
        <v>0</v>
      </c>
      <c r="G30" s="104">
        <f t="shared" ref="G30:M30" si="6">SUM(G31:G36)</f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 t="shared" si="6"/>
        <v>0</v>
      </c>
      <c r="M30" s="104">
        <f t="shared" si="6"/>
        <v>0</v>
      </c>
    </row>
    <row r="31" spans="1:20" x14ac:dyDescent="0.3">
      <c r="A31" s="75"/>
      <c r="B31" s="74"/>
      <c r="C31" s="74" t="s">
        <v>68</v>
      </c>
      <c r="D31" s="94" t="s">
        <v>69</v>
      </c>
      <c r="E31" s="105">
        <f>'Modello LA'!S31</f>
        <v>53160499.170000002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</row>
    <row r="32" spans="1:20" x14ac:dyDescent="0.3">
      <c r="A32" s="75"/>
      <c r="B32" s="74"/>
      <c r="C32" s="74" t="s">
        <v>70</v>
      </c>
      <c r="D32" s="94" t="s">
        <v>71</v>
      </c>
      <c r="E32" s="105">
        <f>'Modello LA'!S32</f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</row>
    <row r="33" spans="1:13" x14ac:dyDescent="0.3">
      <c r="A33" s="75"/>
      <c r="B33" s="74"/>
      <c r="C33" s="74" t="s">
        <v>72</v>
      </c>
      <c r="D33" s="94" t="s">
        <v>74</v>
      </c>
      <c r="E33" s="105">
        <f>'Modello LA'!S33</f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</row>
    <row r="34" spans="1:13" x14ac:dyDescent="0.3">
      <c r="A34" s="75"/>
      <c r="B34" s="74"/>
      <c r="C34" s="74" t="s">
        <v>73</v>
      </c>
      <c r="D34" s="94" t="s">
        <v>76</v>
      </c>
      <c r="E34" s="105">
        <f>'Modello LA'!S34</f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</row>
    <row r="35" spans="1:13" x14ac:dyDescent="0.3">
      <c r="A35" s="75"/>
      <c r="B35" s="74"/>
      <c r="C35" s="74" t="s">
        <v>75</v>
      </c>
      <c r="D35" s="94" t="s">
        <v>212</v>
      </c>
      <c r="E35" s="105">
        <f>'Modello LA'!S35</f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</row>
    <row r="36" spans="1:13" x14ac:dyDescent="0.3">
      <c r="A36" s="75"/>
      <c r="B36" s="74"/>
      <c r="C36" s="74" t="s">
        <v>77</v>
      </c>
      <c r="D36" s="94" t="s">
        <v>196</v>
      </c>
      <c r="E36" s="105">
        <f>'Modello LA'!S36</f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</row>
    <row r="37" spans="1:13" x14ac:dyDescent="0.3">
      <c r="A37" s="76"/>
      <c r="B37" s="72" t="s">
        <v>78</v>
      </c>
      <c r="C37" s="74"/>
      <c r="D37" s="69" t="s">
        <v>24</v>
      </c>
      <c r="E37" s="106">
        <f>'Modello LA'!S37</f>
        <v>12466110.170000002</v>
      </c>
      <c r="F37" s="104">
        <f>SUM(F38:F42)</f>
        <v>0</v>
      </c>
      <c r="G37" s="104">
        <f t="shared" ref="G37:M37" si="7">SUM(G38:G42)</f>
        <v>0</v>
      </c>
      <c r="H37" s="104">
        <f t="shared" si="7"/>
        <v>0</v>
      </c>
      <c r="I37" s="104">
        <f t="shared" si="7"/>
        <v>0</v>
      </c>
      <c r="J37" s="104">
        <f t="shared" si="7"/>
        <v>0</v>
      </c>
      <c r="K37" s="104">
        <f t="shared" si="7"/>
        <v>0</v>
      </c>
      <c r="L37" s="104">
        <f t="shared" si="7"/>
        <v>0</v>
      </c>
      <c r="M37" s="104">
        <f t="shared" si="7"/>
        <v>0</v>
      </c>
    </row>
    <row r="38" spans="1:13" x14ac:dyDescent="0.3">
      <c r="A38" s="75"/>
      <c r="B38" s="74"/>
      <c r="C38" s="74" t="s">
        <v>79</v>
      </c>
      <c r="D38" s="94" t="s">
        <v>80</v>
      </c>
      <c r="E38" s="105">
        <f>'Modello LA'!S38</f>
        <v>12466110.170000002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</row>
    <row r="39" spans="1:13" x14ac:dyDescent="0.3">
      <c r="A39" s="75"/>
      <c r="B39" s="74"/>
      <c r="C39" s="74" t="s">
        <v>81</v>
      </c>
      <c r="D39" s="94" t="s">
        <v>82</v>
      </c>
      <c r="E39" s="105">
        <f>'Modello LA'!S39</f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</row>
    <row r="40" spans="1:13" x14ac:dyDescent="0.3">
      <c r="A40" s="75"/>
      <c r="B40" s="74"/>
      <c r="C40" s="74" t="s">
        <v>83</v>
      </c>
      <c r="D40" s="94" t="s">
        <v>85</v>
      </c>
      <c r="E40" s="105">
        <f>'Modello LA'!S40</f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</row>
    <row r="41" spans="1:13" x14ac:dyDescent="0.3">
      <c r="A41" s="75"/>
      <c r="B41" s="74"/>
      <c r="C41" s="74" t="s">
        <v>84</v>
      </c>
      <c r="D41" s="94" t="s">
        <v>213</v>
      </c>
      <c r="E41" s="105">
        <f>'Modello LA'!S41</f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</row>
    <row r="42" spans="1:13" x14ac:dyDescent="0.3">
      <c r="A42" s="75"/>
      <c r="B42" s="74"/>
      <c r="C42" s="74" t="s">
        <v>86</v>
      </c>
      <c r="D42" s="94" t="s">
        <v>208</v>
      </c>
      <c r="E42" s="105">
        <f>'Modello LA'!S42</f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</row>
    <row r="43" spans="1:13" x14ac:dyDescent="0.3">
      <c r="A43" s="76"/>
      <c r="B43" s="72" t="s">
        <v>87</v>
      </c>
      <c r="C43" s="74"/>
      <c r="D43" s="69" t="s">
        <v>25</v>
      </c>
      <c r="E43" s="106">
        <f>'Modello LA'!S43</f>
        <v>9435458.3500000015</v>
      </c>
      <c r="F43" s="104">
        <f>SUM(F44:F45)</f>
        <v>0</v>
      </c>
      <c r="G43" s="104">
        <f t="shared" ref="G43:M43" si="8">SUM(G44:G45)</f>
        <v>0</v>
      </c>
      <c r="H43" s="104">
        <f t="shared" si="8"/>
        <v>0</v>
      </c>
      <c r="I43" s="104">
        <f t="shared" si="8"/>
        <v>0</v>
      </c>
      <c r="J43" s="104">
        <f t="shared" si="8"/>
        <v>484.9</v>
      </c>
      <c r="K43" s="104">
        <f t="shared" si="8"/>
        <v>0</v>
      </c>
      <c r="L43" s="104">
        <f t="shared" si="8"/>
        <v>0</v>
      </c>
      <c r="M43" s="104">
        <f t="shared" si="8"/>
        <v>0</v>
      </c>
    </row>
    <row r="44" spans="1:13" x14ac:dyDescent="0.3">
      <c r="A44" s="75"/>
      <c r="B44" s="74"/>
      <c r="C44" s="74" t="s">
        <v>88</v>
      </c>
      <c r="D44" s="94" t="s">
        <v>222</v>
      </c>
      <c r="E44" s="105">
        <f>'Modello LA'!S44</f>
        <v>7699900.6499999994</v>
      </c>
      <c r="F44" s="96">
        <v>0</v>
      </c>
      <c r="G44" s="96">
        <v>0</v>
      </c>
      <c r="H44" s="96">
        <v>0</v>
      </c>
      <c r="I44" s="96">
        <v>0</v>
      </c>
      <c r="J44" s="96">
        <v>484.9</v>
      </c>
      <c r="K44" s="96">
        <v>0</v>
      </c>
      <c r="L44" s="96">
        <v>0</v>
      </c>
      <c r="M44" s="96">
        <v>0</v>
      </c>
    </row>
    <row r="45" spans="1:13" x14ac:dyDescent="0.3">
      <c r="A45" s="70"/>
      <c r="B45" s="74"/>
      <c r="C45" s="74" t="s">
        <v>89</v>
      </c>
      <c r="D45" s="94" t="s">
        <v>197</v>
      </c>
      <c r="E45" s="105">
        <f>'Modello LA'!S45</f>
        <v>1735557.7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</row>
    <row r="46" spans="1:13" ht="14" x14ac:dyDescent="0.3">
      <c r="A46" s="70" t="s">
        <v>90</v>
      </c>
      <c r="B46" s="77"/>
      <c r="C46" s="74"/>
      <c r="D46" s="41" t="s">
        <v>22</v>
      </c>
      <c r="E46" s="105">
        <f>'Modello LA'!S46</f>
        <v>9107370.2899999991</v>
      </c>
      <c r="F46" s="96">
        <v>238458.92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</row>
    <row r="47" spans="1:13" ht="14" x14ac:dyDescent="0.3">
      <c r="A47" s="70" t="s">
        <v>91</v>
      </c>
      <c r="B47" s="74"/>
      <c r="C47" s="74"/>
      <c r="D47" s="41" t="s">
        <v>92</v>
      </c>
      <c r="E47" s="105">
        <f>'Modello LA'!S47</f>
        <v>192951.22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</row>
    <row r="48" spans="1:13" ht="14" x14ac:dyDescent="0.3">
      <c r="A48" s="70" t="s">
        <v>93</v>
      </c>
      <c r="B48" s="74"/>
      <c r="C48" s="74"/>
      <c r="D48" s="41" t="s">
        <v>14</v>
      </c>
      <c r="E48" s="105">
        <f>'Modello LA'!S48</f>
        <v>4006812.95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</row>
    <row r="49" spans="1:13" ht="14" x14ac:dyDescent="0.3">
      <c r="A49" s="70" t="s">
        <v>94</v>
      </c>
      <c r="B49" s="73"/>
      <c r="C49" s="73"/>
      <c r="D49" s="41" t="s">
        <v>15</v>
      </c>
      <c r="E49" s="106">
        <f>'Modello LA'!S49</f>
        <v>223166716.81999999</v>
      </c>
      <c r="F49" s="103">
        <f>SUM(F50:F51,F54)</f>
        <v>1989008.29</v>
      </c>
      <c r="G49" s="103">
        <f t="shared" ref="G49:M49" si="9">SUM(G50:G51,G54)</f>
        <v>4583958.3500000006</v>
      </c>
      <c r="H49" s="103">
        <f t="shared" si="9"/>
        <v>0</v>
      </c>
      <c r="I49" s="103">
        <f t="shared" si="9"/>
        <v>0</v>
      </c>
      <c r="J49" s="103">
        <f t="shared" si="9"/>
        <v>0</v>
      </c>
      <c r="K49" s="103">
        <f t="shared" si="9"/>
        <v>0</v>
      </c>
      <c r="L49" s="103">
        <f t="shared" si="9"/>
        <v>0</v>
      </c>
      <c r="M49" s="103">
        <f t="shared" si="9"/>
        <v>0</v>
      </c>
    </row>
    <row r="50" spans="1:13" x14ac:dyDescent="0.3">
      <c r="A50" s="78"/>
      <c r="B50" s="79" t="s">
        <v>95</v>
      </c>
      <c r="C50" s="80"/>
      <c r="D50" s="69" t="s">
        <v>96</v>
      </c>
      <c r="E50" s="105">
        <f>'Modello LA'!S50</f>
        <v>91377985.510000005</v>
      </c>
      <c r="F50" s="96">
        <v>684937.78</v>
      </c>
      <c r="G50" s="96">
        <v>790847.17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</row>
    <row r="51" spans="1:13" x14ac:dyDescent="0.3">
      <c r="A51" s="78"/>
      <c r="B51" s="79" t="s">
        <v>97</v>
      </c>
      <c r="C51" s="80"/>
      <c r="D51" s="69" t="s">
        <v>214</v>
      </c>
      <c r="E51" s="106">
        <f>'Modello LA'!S51</f>
        <v>92005639.61999999</v>
      </c>
      <c r="F51" s="104">
        <f>SUM(F52:F53)</f>
        <v>1304070.51</v>
      </c>
      <c r="G51" s="104">
        <f t="shared" ref="G51:M51" si="10">SUM(G52:G53)</f>
        <v>3793111.18</v>
      </c>
      <c r="H51" s="104">
        <f t="shared" si="10"/>
        <v>0</v>
      </c>
      <c r="I51" s="104">
        <f t="shared" si="10"/>
        <v>0</v>
      </c>
      <c r="J51" s="104">
        <f t="shared" si="10"/>
        <v>0</v>
      </c>
      <c r="K51" s="104">
        <f t="shared" si="10"/>
        <v>0</v>
      </c>
      <c r="L51" s="104">
        <f t="shared" si="10"/>
        <v>0</v>
      </c>
      <c r="M51" s="104">
        <f t="shared" si="10"/>
        <v>0</v>
      </c>
    </row>
    <row r="52" spans="1:13" x14ac:dyDescent="0.3">
      <c r="A52" s="81"/>
      <c r="B52" s="80"/>
      <c r="C52" s="80" t="s">
        <v>98</v>
      </c>
      <c r="D52" s="94" t="s">
        <v>215</v>
      </c>
      <c r="E52" s="105">
        <f>'Modello LA'!S52</f>
        <v>58107136.160000019</v>
      </c>
      <c r="F52" s="96">
        <v>1304070.51</v>
      </c>
      <c r="G52" s="96">
        <v>3793111.18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</row>
    <row r="53" spans="1:13" x14ac:dyDescent="0.3">
      <c r="A53" s="81"/>
      <c r="B53" s="80"/>
      <c r="C53" s="80" t="s">
        <v>191</v>
      </c>
      <c r="D53" s="94" t="s">
        <v>216</v>
      </c>
      <c r="E53" s="105">
        <f>'Modello LA'!S53</f>
        <v>33898503.460000001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</row>
    <row r="54" spans="1:13" x14ac:dyDescent="0.3">
      <c r="A54" s="81"/>
      <c r="B54" s="79" t="s">
        <v>99</v>
      </c>
      <c r="C54" s="80"/>
      <c r="D54" s="69" t="s">
        <v>217</v>
      </c>
      <c r="E54" s="105">
        <f>'Modello LA'!S54</f>
        <v>39783091.689999998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</row>
    <row r="55" spans="1:13" ht="14" x14ac:dyDescent="0.3">
      <c r="A55" s="70" t="s">
        <v>100</v>
      </c>
      <c r="B55" s="73"/>
      <c r="C55" s="73"/>
      <c r="D55" s="41" t="s">
        <v>26</v>
      </c>
      <c r="E55" s="106">
        <f>'Modello LA'!S55</f>
        <v>32376078.039999999</v>
      </c>
      <c r="F55" s="103">
        <f>SUM(F56,F60)</f>
        <v>0</v>
      </c>
      <c r="G55" s="103">
        <f t="shared" ref="G55:M55" si="11">SUM(G56,G60)</f>
        <v>0</v>
      </c>
      <c r="H55" s="103">
        <f t="shared" si="11"/>
        <v>0</v>
      </c>
      <c r="I55" s="103">
        <f t="shared" si="11"/>
        <v>0</v>
      </c>
      <c r="J55" s="103">
        <f t="shared" si="11"/>
        <v>0</v>
      </c>
      <c r="K55" s="103">
        <f t="shared" si="11"/>
        <v>0</v>
      </c>
      <c r="L55" s="103">
        <f t="shared" si="11"/>
        <v>0</v>
      </c>
      <c r="M55" s="103">
        <f t="shared" si="11"/>
        <v>0</v>
      </c>
    </row>
    <row r="56" spans="1:13" x14ac:dyDescent="0.3">
      <c r="A56" s="78"/>
      <c r="B56" s="79" t="s">
        <v>101</v>
      </c>
      <c r="C56" s="80"/>
      <c r="D56" s="69" t="s">
        <v>102</v>
      </c>
      <c r="E56" s="106">
        <f>'Modello LA'!S56</f>
        <v>13069004.700000003</v>
      </c>
      <c r="F56" s="104">
        <f>SUM(F57,F58,F59)</f>
        <v>0</v>
      </c>
      <c r="G56" s="104">
        <f t="shared" ref="G56:M56" si="12">SUM(G57,G58,G59)</f>
        <v>0</v>
      </c>
      <c r="H56" s="104">
        <f t="shared" si="12"/>
        <v>0</v>
      </c>
      <c r="I56" s="104">
        <f t="shared" si="12"/>
        <v>0</v>
      </c>
      <c r="J56" s="104">
        <f t="shared" si="12"/>
        <v>0</v>
      </c>
      <c r="K56" s="104">
        <f t="shared" si="12"/>
        <v>0</v>
      </c>
      <c r="L56" s="104">
        <f t="shared" si="12"/>
        <v>0</v>
      </c>
      <c r="M56" s="104">
        <f t="shared" si="12"/>
        <v>0</v>
      </c>
    </row>
    <row r="57" spans="1:13" x14ac:dyDescent="0.3">
      <c r="A57" s="78"/>
      <c r="B57" s="79"/>
      <c r="C57" s="80" t="s">
        <v>223</v>
      </c>
      <c r="D57" s="94" t="s">
        <v>104</v>
      </c>
      <c r="E57" s="105">
        <f>'Modello LA'!S57</f>
        <v>6942629.8199999994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</row>
    <row r="58" spans="1:13" x14ac:dyDescent="0.3">
      <c r="A58" s="82"/>
      <c r="B58" s="79"/>
      <c r="C58" s="80" t="s">
        <v>224</v>
      </c>
      <c r="D58" s="94" t="s">
        <v>105</v>
      </c>
      <c r="E58" s="105">
        <f>'Modello LA'!S58</f>
        <v>3270070.2300000004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</row>
    <row r="59" spans="1:13" x14ac:dyDescent="0.3">
      <c r="A59" s="82"/>
      <c r="B59" s="79"/>
      <c r="C59" s="80" t="s">
        <v>225</v>
      </c>
      <c r="D59" s="94" t="s">
        <v>209</v>
      </c>
      <c r="E59" s="105">
        <f>'Modello LA'!S59</f>
        <v>2856304.65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</row>
    <row r="60" spans="1:13" x14ac:dyDescent="0.3">
      <c r="A60" s="82"/>
      <c r="B60" s="79" t="s">
        <v>103</v>
      </c>
      <c r="C60" s="83"/>
      <c r="D60" s="69" t="s">
        <v>106</v>
      </c>
      <c r="E60" s="105">
        <f>'Modello LA'!S60</f>
        <v>19307073.34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0</v>
      </c>
    </row>
    <row r="61" spans="1:13" ht="14" x14ac:dyDescent="0.3">
      <c r="A61" s="70" t="s">
        <v>107</v>
      </c>
      <c r="B61" s="73"/>
      <c r="C61" s="73"/>
      <c r="D61" s="41" t="s">
        <v>37</v>
      </c>
      <c r="E61" s="106">
        <f>'Modello LA'!S61</f>
        <v>120498777.21000001</v>
      </c>
      <c r="F61" s="103">
        <f>SUM(F62,F68,F74)</f>
        <v>2755635.08</v>
      </c>
      <c r="G61" s="103">
        <f t="shared" ref="G61:M61" si="13">SUM(G62,G68,G74)</f>
        <v>0</v>
      </c>
      <c r="H61" s="103">
        <f t="shared" si="13"/>
        <v>0</v>
      </c>
      <c r="I61" s="103">
        <f t="shared" si="13"/>
        <v>0</v>
      </c>
      <c r="J61" s="103">
        <f t="shared" si="13"/>
        <v>2792434.1900000004</v>
      </c>
      <c r="K61" s="103">
        <f t="shared" si="13"/>
        <v>0</v>
      </c>
      <c r="L61" s="103">
        <f t="shared" si="13"/>
        <v>0</v>
      </c>
      <c r="M61" s="103">
        <f t="shared" si="13"/>
        <v>0</v>
      </c>
    </row>
    <row r="62" spans="1:13" x14ac:dyDescent="0.3">
      <c r="A62" s="78"/>
      <c r="B62" s="79" t="s">
        <v>108</v>
      </c>
      <c r="C62" s="80"/>
      <c r="D62" s="69" t="s">
        <v>109</v>
      </c>
      <c r="E62" s="106">
        <f>'Modello LA'!S62</f>
        <v>84201807.87999998</v>
      </c>
      <c r="F62" s="104">
        <f>SUM(F63:F67)</f>
        <v>2755635.08</v>
      </c>
      <c r="G62" s="104">
        <f t="shared" ref="G62:M62" si="14">SUM(G63:G67)</f>
        <v>0</v>
      </c>
      <c r="H62" s="104">
        <f t="shared" si="14"/>
        <v>0</v>
      </c>
      <c r="I62" s="104">
        <f t="shared" si="14"/>
        <v>0</v>
      </c>
      <c r="J62" s="104">
        <f t="shared" si="14"/>
        <v>2788565.3600000003</v>
      </c>
      <c r="K62" s="104">
        <f t="shared" si="14"/>
        <v>0</v>
      </c>
      <c r="L62" s="104">
        <f t="shared" si="14"/>
        <v>0</v>
      </c>
      <c r="M62" s="104">
        <f t="shared" si="14"/>
        <v>0</v>
      </c>
    </row>
    <row r="63" spans="1:13" x14ac:dyDescent="0.3">
      <c r="A63" s="81"/>
      <c r="B63" s="80"/>
      <c r="C63" s="80" t="s">
        <v>110</v>
      </c>
      <c r="D63" s="94" t="s">
        <v>111</v>
      </c>
      <c r="E63" s="105">
        <f>'Modello LA'!S63</f>
        <v>25873954.579999994</v>
      </c>
      <c r="F63" s="96">
        <v>691755.01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</row>
    <row r="64" spans="1:13" ht="21" x14ac:dyDescent="0.3">
      <c r="A64" s="81"/>
      <c r="B64" s="80"/>
      <c r="C64" s="80" t="s">
        <v>112</v>
      </c>
      <c r="D64" s="94" t="s">
        <v>202</v>
      </c>
      <c r="E64" s="105">
        <f>'Modello LA'!S64</f>
        <v>24677358.219999995</v>
      </c>
      <c r="F64" s="96">
        <v>720912.58</v>
      </c>
      <c r="G64" s="96">
        <v>0</v>
      </c>
      <c r="H64" s="96">
        <v>0</v>
      </c>
      <c r="I64" s="96">
        <v>0</v>
      </c>
      <c r="J64" s="96">
        <v>231398.16</v>
      </c>
      <c r="K64" s="96">
        <v>0</v>
      </c>
      <c r="L64" s="96">
        <v>0</v>
      </c>
      <c r="M64" s="96">
        <v>0</v>
      </c>
    </row>
    <row r="65" spans="1:13" x14ac:dyDescent="0.3">
      <c r="A65" s="81"/>
      <c r="B65" s="80"/>
      <c r="C65" s="80" t="s">
        <v>113</v>
      </c>
      <c r="D65" s="94" t="s">
        <v>200</v>
      </c>
      <c r="E65" s="105">
        <f>'Modello LA'!S65</f>
        <v>33650495.079999998</v>
      </c>
      <c r="F65" s="96">
        <v>1342967.49</v>
      </c>
      <c r="G65" s="96">
        <v>0</v>
      </c>
      <c r="H65" s="96">
        <v>0</v>
      </c>
      <c r="I65" s="96">
        <v>0</v>
      </c>
      <c r="J65" s="96">
        <v>2557167.2000000002</v>
      </c>
      <c r="K65" s="96">
        <v>0</v>
      </c>
      <c r="L65" s="96">
        <v>0</v>
      </c>
      <c r="M65" s="96">
        <v>0</v>
      </c>
    </row>
    <row r="66" spans="1:13" ht="21" x14ac:dyDescent="0.3">
      <c r="A66" s="81"/>
      <c r="B66" s="80"/>
      <c r="C66" s="80" t="s">
        <v>114</v>
      </c>
      <c r="D66" s="94" t="s">
        <v>116</v>
      </c>
      <c r="E66" s="105">
        <f>'Modello LA'!S66</f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</row>
    <row r="67" spans="1:13" ht="21" x14ac:dyDescent="0.3">
      <c r="A67" s="81"/>
      <c r="B67" s="80"/>
      <c r="C67" s="80" t="s">
        <v>115</v>
      </c>
      <c r="D67" s="94" t="s">
        <v>198</v>
      </c>
      <c r="E67" s="105">
        <f>'Modello LA'!S67</f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</row>
    <row r="68" spans="1:13" x14ac:dyDescent="0.3">
      <c r="A68" s="78"/>
      <c r="B68" s="79" t="s">
        <v>117</v>
      </c>
      <c r="C68" s="80"/>
      <c r="D68" s="69" t="s">
        <v>118</v>
      </c>
      <c r="E68" s="106">
        <f>'Modello LA'!S68</f>
        <v>35192218.130000003</v>
      </c>
      <c r="F68" s="104">
        <f>SUM(F69,F70,F71,F72,F73)</f>
        <v>0</v>
      </c>
      <c r="G68" s="104">
        <f t="shared" ref="G68:M68" si="15">SUM(G69,G70,G71,G72,G73)</f>
        <v>0</v>
      </c>
      <c r="H68" s="104">
        <f t="shared" si="15"/>
        <v>0</v>
      </c>
      <c r="I68" s="104">
        <f t="shared" si="15"/>
        <v>0</v>
      </c>
      <c r="J68" s="104">
        <f t="shared" si="15"/>
        <v>3868.83</v>
      </c>
      <c r="K68" s="104">
        <f t="shared" si="15"/>
        <v>0</v>
      </c>
      <c r="L68" s="104">
        <f t="shared" si="15"/>
        <v>0</v>
      </c>
      <c r="M68" s="104">
        <f t="shared" si="15"/>
        <v>0</v>
      </c>
    </row>
    <row r="69" spans="1:13" ht="21" x14ac:dyDescent="0.3">
      <c r="A69" s="81"/>
      <c r="B69" s="80"/>
      <c r="C69" s="80" t="s">
        <v>119</v>
      </c>
      <c r="D69" s="94" t="s">
        <v>120</v>
      </c>
      <c r="E69" s="105">
        <f>'Modello LA'!S69</f>
        <v>6528621.7800000003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</row>
    <row r="70" spans="1:13" ht="21" x14ac:dyDescent="0.3">
      <c r="A70" s="81"/>
      <c r="B70" s="80"/>
      <c r="C70" s="80" t="s">
        <v>121</v>
      </c>
      <c r="D70" s="94" t="s">
        <v>203</v>
      </c>
      <c r="E70" s="105">
        <f>'Modello LA'!S70</f>
        <v>5952619.6799999997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</row>
    <row r="71" spans="1:13" ht="21" x14ac:dyDescent="0.3">
      <c r="A71" s="81"/>
      <c r="B71" s="80"/>
      <c r="C71" s="80" t="s">
        <v>122</v>
      </c>
      <c r="D71" s="94" t="s">
        <v>201</v>
      </c>
      <c r="E71" s="105">
        <f>'Modello LA'!S71</f>
        <v>22710976.669999998</v>
      </c>
      <c r="F71" s="96">
        <v>0</v>
      </c>
      <c r="G71" s="96">
        <v>0</v>
      </c>
      <c r="H71" s="96">
        <v>0</v>
      </c>
      <c r="I71" s="96">
        <v>0</v>
      </c>
      <c r="J71" s="96">
        <v>3868.83</v>
      </c>
      <c r="K71" s="96">
        <v>0</v>
      </c>
      <c r="L71" s="96">
        <v>0</v>
      </c>
      <c r="M71" s="96">
        <v>0</v>
      </c>
    </row>
    <row r="72" spans="1:13" ht="21" x14ac:dyDescent="0.3">
      <c r="A72" s="81"/>
      <c r="B72" s="80"/>
      <c r="C72" s="80" t="s">
        <v>123</v>
      </c>
      <c r="D72" s="94" t="s">
        <v>125</v>
      </c>
      <c r="E72" s="105">
        <f>'Modello LA'!S72</f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</row>
    <row r="73" spans="1:13" ht="21" x14ac:dyDescent="0.3">
      <c r="A73" s="81"/>
      <c r="B73" s="80"/>
      <c r="C73" s="80" t="s">
        <v>124</v>
      </c>
      <c r="D73" s="94" t="s">
        <v>199</v>
      </c>
      <c r="E73" s="105">
        <f>'Modello LA'!S73</f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</row>
    <row r="74" spans="1:13" x14ac:dyDescent="0.3">
      <c r="A74" s="78"/>
      <c r="B74" s="79" t="s">
        <v>226</v>
      </c>
      <c r="C74" s="80"/>
      <c r="D74" s="69" t="s">
        <v>227</v>
      </c>
      <c r="E74" s="105">
        <f>'Modello LA'!S74</f>
        <v>1104751.2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</row>
    <row r="75" spans="1:13" ht="14" x14ac:dyDescent="0.3">
      <c r="A75" s="70" t="s">
        <v>126</v>
      </c>
      <c r="B75" s="73"/>
      <c r="C75" s="73"/>
      <c r="D75" s="41" t="s">
        <v>204</v>
      </c>
      <c r="E75" s="106">
        <f>'Modello LA'!S75</f>
        <v>42410221.770000003</v>
      </c>
      <c r="F75" s="103">
        <f>SUM(F76,F79,F80,F81,F82,F83)</f>
        <v>0</v>
      </c>
      <c r="G75" s="103">
        <f t="shared" ref="G75:M75" si="16">SUM(G76,G79,G80,G81,G82,G83)</f>
        <v>0</v>
      </c>
      <c r="H75" s="103">
        <f t="shared" si="16"/>
        <v>0</v>
      </c>
      <c r="I75" s="103">
        <f t="shared" si="16"/>
        <v>0</v>
      </c>
      <c r="J75" s="103">
        <f t="shared" si="16"/>
        <v>3760.2799999999997</v>
      </c>
      <c r="K75" s="103">
        <f t="shared" si="16"/>
        <v>0</v>
      </c>
      <c r="L75" s="103">
        <f t="shared" si="16"/>
        <v>0</v>
      </c>
      <c r="M75" s="103">
        <f t="shared" si="16"/>
        <v>0</v>
      </c>
    </row>
    <row r="76" spans="1:13" x14ac:dyDescent="0.3">
      <c r="A76" s="78"/>
      <c r="B76" s="79" t="s">
        <v>127</v>
      </c>
      <c r="C76" s="80"/>
      <c r="D76" s="69" t="s">
        <v>128</v>
      </c>
      <c r="E76" s="106">
        <f>'Modello LA'!S76</f>
        <v>8039128.8399999999</v>
      </c>
      <c r="F76" s="104">
        <f>SUM(F77,F78)</f>
        <v>0</v>
      </c>
      <c r="G76" s="104">
        <f t="shared" ref="G76:M76" si="17">SUM(G77,G78)</f>
        <v>0</v>
      </c>
      <c r="H76" s="104">
        <f t="shared" si="17"/>
        <v>0</v>
      </c>
      <c r="I76" s="104">
        <f t="shared" si="17"/>
        <v>0</v>
      </c>
      <c r="J76" s="104">
        <f t="shared" si="17"/>
        <v>0</v>
      </c>
      <c r="K76" s="104">
        <f t="shared" si="17"/>
        <v>0</v>
      </c>
      <c r="L76" s="104">
        <f t="shared" si="17"/>
        <v>0</v>
      </c>
      <c r="M76" s="104">
        <f t="shared" si="17"/>
        <v>0</v>
      </c>
    </row>
    <row r="77" spans="1:13" x14ac:dyDescent="0.3">
      <c r="A77" s="81"/>
      <c r="B77" s="80"/>
      <c r="C77" s="80" t="s">
        <v>129</v>
      </c>
      <c r="D77" s="94" t="s">
        <v>27</v>
      </c>
      <c r="E77" s="105">
        <f>'Modello LA'!S77</f>
        <v>7444080.7000000002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</row>
    <row r="78" spans="1:13" x14ac:dyDescent="0.3">
      <c r="A78" s="81"/>
      <c r="B78" s="80"/>
      <c r="C78" s="80" t="s">
        <v>130</v>
      </c>
      <c r="D78" s="94" t="s">
        <v>131</v>
      </c>
      <c r="E78" s="105">
        <f>'Modello LA'!S78</f>
        <v>595048.14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</row>
    <row r="79" spans="1:13" ht="24" x14ac:dyDescent="0.3">
      <c r="A79" s="81"/>
      <c r="B79" s="79" t="s">
        <v>132</v>
      </c>
      <c r="C79" s="80"/>
      <c r="D79" s="69" t="s">
        <v>133</v>
      </c>
      <c r="E79" s="105">
        <f>'Modello LA'!S79</f>
        <v>7364195.540000001</v>
      </c>
      <c r="F79" s="96">
        <v>0</v>
      </c>
      <c r="G79" s="96">
        <v>0</v>
      </c>
      <c r="H79" s="96">
        <v>0</v>
      </c>
      <c r="I79" s="96">
        <v>0</v>
      </c>
      <c r="J79" s="96">
        <v>1365.01</v>
      </c>
      <c r="K79" s="96">
        <v>0</v>
      </c>
      <c r="L79" s="96">
        <v>0</v>
      </c>
      <c r="M79" s="96">
        <v>0</v>
      </c>
    </row>
    <row r="80" spans="1:13" ht="24" x14ac:dyDescent="0.3">
      <c r="A80" s="78"/>
      <c r="B80" s="79" t="s">
        <v>134</v>
      </c>
      <c r="C80" s="80"/>
      <c r="D80" s="69" t="s">
        <v>135</v>
      </c>
      <c r="E80" s="105">
        <f>'Modello LA'!S80</f>
        <v>5204446.5799999991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</row>
    <row r="81" spans="1:13" ht="24" x14ac:dyDescent="0.3">
      <c r="A81" s="78"/>
      <c r="B81" s="79" t="s">
        <v>136</v>
      </c>
      <c r="C81" s="80"/>
      <c r="D81" s="69" t="s">
        <v>137</v>
      </c>
      <c r="E81" s="105">
        <f>'Modello LA'!S81</f>
        <v>8011877.879999998</v>
      </c>
      <c r="F81" s="96">
        <v>0</v>
      </c>
      <c r="G81" s="96">
        <v>0</v>
      </c>
      <c r="H81" s="96">
        <v>0</v>
      </c>
      <c r="I81" s="96">
        <v>0</v>
      </c>
      <c r="J81" s="96">
        <v>2395.27</v>
      </c>
      <c r="K81" s="96">
        <v>0</v>
      </c>
      <c r="L81" s="96">
        <v>0</v>
      </c>
      <c r="M81" s="96">
        <v>0</v>
      </c>
    </row>
    <row r="82" spans="1:13" ht="24" x14ac:dyDescent="0.3">
      <c r="A82" s="78"/>
      <c r="B82" s="79" t="s">
        <v>138</v>
      </c>
      <c r="C82" s="80"/>
      <c r="D82" s="69" t="s">
        <v>139</v>
      </c>
      <c r="E82" s="105">
        <f>'Modello LA'!S82</f>
        <v>10827852.480000002</v>
      </c>
      <c r="F82" s="96">
        <v>0</v>
      </c>
      <c r="G82" s="96">
        <v>0</v>
      </c>
      <c r="H82" s="96">
        <v>0</v>
      </c>
      <c r="I82" s="96">
        <v>0</v>
      </c>
      <c r="J82" s="96">
        <v>0</v>
      </c>
      <c r="K82" s="96">
        <v>0</v>
      </c>
      <c r="L82" s="96">
        <v>0</v>
      </c>
      <c r="M82" s="96">
        <v>0</v>
      </c>
    </row>
    <row r="83" spans="1:13" ht="24" x14ac:dyDescent="0.3">
      <c r="A83" s="78"/>
      <c r="B83" s="79" t="s">
        <v>140</v>
      </c>
      <c r="C83" s="80"/>
      <c r="D83" s="69" t="s">
        <v>141</v>
      </c>
      <c r="E83" s="105">
        <f>'Modello LA'!S83</f>
        <v>2962720.45</v>
      </c>
      <c r="F83" s="96">
        <v>0</v>
      </c>
      <c r="G83" s="96">
        <v>0</v>
      </c>
      <c r="H83" s="96">
        <v>0</v>
      </c>
      <c r="I83" s="96">
        <v>0</v>
      </c>
      <c r="J83" s="96">
        <v>0</v>
      </c>
      <c r="K83" s="96">
        <v>0</v>
      </c>
      <c r="L83" s="96">
        <v>0</v>
      </c>
      <c r="M83" s="96">
        <v>0</v>
      </c>
    </row>
    <row r="84" spans="1:13" ht="14" x14ac:dyDescent="0.3">
      <c r="A84" s="70" t="s">
        <v>142</v>
      </c>
      <c r="B84" s="73"/>
      <c r="C84" s="73"/>
      <c r="D84" s="41" t="s">
        <v>205</v>
      </c>
      <c r="E84" s="106">
        <f>'Modello LA'!S84</f>
        <v>25481204.129999999</v>
      </c>
      <c r="F84" s="103">
        <f>SUM(F85,F86,F87,F88,F89)</f>
        <v>0</v>
      </c>
      <c r="G84" s="103">
        <f t="shared" ref="G84:M84" si="18">SUM(G85,G86,G87,G88,G89)</f>
        <v>0</v>
      </c>
      <c r="H84" s="103">
        <f t="shared" si="18"/>
        <v>0</v>
      </c>
      <c r="I84" s="103">
        <f t="shared" si="18"/>
        <v>0</v>
      </c>
      <c r="J84" s="103">
        <f t="shared" si="18"/>
        <v>89916.42</v>
      </c>
      <c r="K84" s="103">
        <f t="shared" si="18"/>
        <v>0</v>
      </c>
      <c r="L84" s="103">
        <f t="shared" si="18"/>
        <v>0</v>
      </c>
      <c r="M84" s="103">
        <f t="shared" si="18"/>
        <v>0</v>
      </c>
    </row>
    <row r="85" spans="1:13" ht="24" x14ac:dyDescent="0.3">
      <c r="A85" s="78"/>
      <c r="B85" s="79" t="s">
        <v>143</v>
      </c>
      <c r="C85" s="80"/>
      <c r="D85" s="69" t="s">
        <v>144</v>
      </c>
      <c r="E85" s="105">
        <f>'Modello LA'!S85</f>
        <v>7056731.1200000001</v>
      </c>
      <c r="F85" s="96">
        <v>0</v>
      </c>
      <c r="G85" s="96">
        <v>0</v>
      </c>
      <c r="H85" s="96">
        <v>0</v>
      </c>
      <c r="I85" s="96">
        <v>0</v>
      </c>
      <c r="J85" s="96">
        <v>1183.01</v>
      </c>
      <c r="K85" s="96">
        <v>0</v>
      </c>
      <c r="L85" s="96">
        <v>0</v>
      </c>
      <c r="M85" s="96">
        <v>0</v>
      </c>
    </row>
    <row r="86" spans="1:13" x14ac:dyDescent="0.3">
      <c r="A86" s="78"/>
      <c r="B86" s="79" t="s">
        <v>145</v>
      </c>
      <c r="C86" s="80"/>
      <c r="D86" s="69" t="s">
        <v>146</v>
      </c>
      <c r="E86" s="105">
        <f>'Modello LA'!S86</f>
        <v>3131760.35</v>
      </c>
      <c r="F86" s="96">
        <v>0</v>
      </c>
      <c r="G86" s="96">
        <v>0</v>
      </c>
      <c r="H86" s="96">
        <v>0</v>
      </c>
      <c r="I86" s="96">
        <v>0</v>
      </c>
      <c r="J86" s="96">
        <v>0</v>
      </c>
      <c r="K86" s="96">
        <v>0</v>
      </c>
      <c r="L86" s="96">
        <v>0</v>
      </c>
      <c r="M86" s="96">
        <v>0</v>
      </c>
    </row>
    <row r="87" spans="1:13" ht="24" x14ac:dyDescent="0.3">
      <c r="A87" s="78"/>
      <c r="B87" s="79" t="s">
        <v>147</v>
      </c>
      <c r="C87" s="80"/>
      <c r="D87" s="69" t="s">
        <v>148</v>
      </c>
      <c r="E87" s="105">
        <f>'Modello LA'!S87</f>
        <v>97696.220000000016</v>
      </c>
      <c r="F87" s="96">
        <v>0</v>
      </c>
      <c r="G87" s="96">
        <v>0</v>
      </c>
      <c r="H87" s="96">
        <v>0</v>
      </c>
      <c r="I87" s="96">
        <v>0</v>
      </c>
      <c r="J87" s="96">
        <v>0</v>
      </c>
      <c r="K87" s="96">
        <v>0</v>
      </c>
      <c r="L87" s="96">
        <v>0</v>
      </c>
      <c r="M87" s="96">
        <v>0</v>
      </c>
    </row>
    <row r="88" spans="1:13" x14ac:dyDescent="0.3">
      <c r="A88" s="78"/>
      <c r="B88" s="79" t="s">
        <v>149</v>
      </c>
      <c r="C88" s="80"/>
      <c r="D88" s="69" t="s">
        <v>150</v>
      </c>
      <c r="E88" s="105">
        <f>'Modello LA'!S88</f>
        <v>15094248.58</v>
      </c>
      <c r="F88" s="96">
        <v>0</v>
      </c>
      <c r="G88" s="96">
        <v>0</v>
      </c>
      <c r="H88" s="96">
        <v>0</v>
      </c>
      <c r="I88" s="96">
        <v>0</v>
      </c>
      <c r="J88" s="96">
        <v>88733.41</v>
      </c>
      <c r="K88" s="96">
        <v>0</v>
      </c>
      <c r="L88" s="96">
        <v>0</v>
      </c>
      <c r="M88" s="96">
        <v>0</v>
      </c>
    </row>
    <row r="89" spans="1:13" ht="24" x14ac:dyDescent="0.3">
      <c r="A89" s="78"/>
      <c r="B89" s="79" t="s">
        <v>151</v>
      </c>
      <c r="C89" s="80"/>
      <c r="D89" s="69" t="s">
        <v>152</v>
      </c>
      <c r="E89" s="105">
        <f>'Modello LA'!S89</f>
        <v>100767.85999999999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96">
        <v>0</v>
      </c>
      <c r="M89" s="96">
        <v>0</v>
      </c>
    </row>
    <row r="90" spans="1:13" ht="14" x14ac:dyDescent="0.3">
      <c r="A90" s="70" t="s">
        <v>153</v>
      </c>
      <c r="B90" s="73"/>
      <c r="C90" s="73"/>
      <c r="D90" s="41" t="s">
        <v>206</v>
      </c>
      <c r="E90" s="106">
        <f>'Modello LA'!S90</f>
        <v>46586882.110000007</v>
      </c>
      <c r="F90" s="103">
        <f>SUM(F91,F92,F93,F94,F95,F96)</f>
        <v>0</v>
      </c>
      <c r="G90" s="103">
        <f t="shared" ref="G90:M90" si="19">SUM(G91,G92,G93,G94,G95,G96)</f>
        <v>0</v>
      </c>
      <c r="H90" s="103">
        <f t="shared" si="19"/>
        <v>0</v>
      </c>
      <c r="I90" s="103">
        <f t="shared" si="19"/>
        <v>0</v>
      </c>
      <c r="J90" s="103">
        <f t="shared" si="19"/>
        <v>0</v>
      </c>
      <c r="K90" s="103">
        <f t="shared" si="19"/>
        <v>0</v>
      </c>
      <c r="L90" s="103">
        <f t="shared" si="19"/>
        <v>0</v>
      </c>
      <c r="M90" s="103">
        <f t="shared" si="19"/>
        <v>0</v>
      </c>
    </row>
    <row r="91" spans="1:13" x14ac:dyDescent="0.3">
      <c r="A91" s="81"/>
      <c r="B91" s="79" t="s">
        <v>154</v>
      </c>
      <c r="C91" s="80"/>
      <c r="D91" s="69" t="s">
        <v>156</v>
      </c>
      <c r="E91" s="105">
        <f>'Modello LA'!S91</f>
        <v>13826338.08</v>
      </c>
      <c r="F91" s="96">
        <v>0</v>
      </c>
      <c r="G91" s="96">
        <v>0</v>
      </c>
      <c r="H91" s="96">
        <v>0</v>
      </c>
      <c r="I91" s="96">
        <v>0</v>
      </c>
      <c r="J91" s="96">
        <v>0</v>
      </c>
      <c r="K91" s="96">
        <v>0</v>
      </c>
      <c r="L91" s="96">
        <v>0</v>
      </c>
      <c r="M91" s="96">
        <v>0</v>
      </c>
    </row>
    <row r="92" spans="1:13" x14ac:dyDescent="0.3">
      <c r="A92" s="81"/>
      <c r="B92" s="79" t="s">
        <v>155</v>
      </c>
      <c r="C92" s="80"/>
      <c r="D92" s="69" t="s">
        <v>158</v>
      </c>
      <c r="E92" s="105">
        <f>'Modello LA'!S92</f>
        <v>3577461.1</v>
      </c>
      <c r="F92" s="96">
        <v>0</v>
      </c>
      <c r="G92" s="96">
        <v>0</v>
      </c>
      <c r="H92" s="96">
        <v>0</v>
      </c>
      <c r="I92" s="96">
        <v>0</v>
      </c>
      <c r="J92" s="96">
        <v>0</v>
      </c>
      <c r="K92" s="96">
        <v>0</v>
      </c>
      <c r="L92" s="96">
        <v>0</v>
      </c>
      <c r="M92" s="96">
        <v>0</v>
      </c>
    </row>
    <row r="93" spans="1:13" ht="24" x14ac:dyDescent="0.3">
      <c r="A93" s="81"/>
      <c r="B93" s="79" t="s">
        <v>157</v>
      </c>
      <c r="C93" s="80"/>
      <c r="D93" s="69" t="s">
        <v>160</v>
      </c>
      <c r="E93" s="105">
        <f>'Modello LA'!S93</f>
        <v>154830.24</v>
      </c>
      <c r="F93" s="96">
        <v>0</v>
      </c>
      <c r="G93" s="96">
        <v>0</v>
      </c>
      <c r="H93" s="96">
        <v>0</v>
      </c>
      <c r="I93" s="96">
        <v>0</v>
      </c>
      <c r="J93" s="96">
        <v>0</v>
      </c>
      <c r="K93" s="96">
        <v>0</v>
      </c>
      <c r="L93" s="96">
        <v>0</v>
      </c>
      <c r="M93" s="96">
        <v>0</v>
      </c>
    </row>
    <row r="94" spans="1:13" x14ac:dyDescent="0.3">
      <c r="A94" s="81"/>
      <c r="B94" s="79" t="s">
        <v>159</v>
      </c>
      <c r="C94" s="80"/>
      <c r="D94" s="69" t="s">
        <v>162</v>
      </c>
      <c r="E94" s="105">
        <f>'Modello LA'!S94</f>
        <v>24545512.990000002</v>
      </c>
      <c r="F94" s="96">
        <v>0</v>
      </c>
      <c r="G94" s="96">
        <v>0</v>
      </c>
      <c r="H94" s="96">
        <v>0</v>
      </c>
      <c r="I94" s="96">
        <v>0</v>
      </c>
      <c r="J94" s="96">
        <v>0</v>
      </c>
      <c r="K94" s="96">
        <v>0</v>
      </c>
      <c r="L94" s="96">
        <v>0</v>
      </c>
      <c r="M94" s="96">
        <v>0</v>
      </c>
    </row>
    <row r="95" spans="1:13" ht="24" x14ac:dyDescent="0.3">
      <c r="A95" s="81"/>
      <c r="B95" s="79" t="s">
        <v>161</v>
      </c>
      <c r="C95" s="80"/>
      <c r="D95" s="69" t="s">
        <v>164</v>
      </c>
      <c r="E95" s="105">
        <f>'Modello LA'!S95</f>
        <v>4380379.4099999992</v>
      </c>
      <c r="F95" s="96">
        <v>0</v>
      </c>
      <c r="G95" s="96">
        <v>0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0</v>
      </c>
    </row>
    <row r="96" spans="1:13" ht="24" x14ac:dyDescent="0.3">
      <c r="A96" s="81"/>
      <c r="B96" s="79" t="s">
        <v>163</v>
      </c>
      <c r="C96" s="80"/>
      <c r="D96" s="69" t="s">
        <v>165</v>
      </c>
      <c r="E96" s="105">
        <f>'Modello LA'!S96</f>
        <v>102360.29</v>
      </c>
      <c r="F96" s="96">
        <v>0</v>
      </c>
      <c r="G96" s="96">
        <v>0</v>
      </c>
      <c r="H96" s="96">
        <v>0</v>
      </c>
      <c r="I96" s="96">
        <v>0</v>
      </c>
      <c r="J96" s="96">
        <v>0</v>
      </c>
      <c r="K96" s="96">
        <v>0</v>
      </c>
      <c r="L96" s="96">
        <v>0</v>
      </c>
      <c r="M96" s="96">
        <v>0</v>
      </c>
    </row>
    <row r="97" spans="1:20" ht="14" x14ac:dyDescent="0.3">
      <c r="A97" s="71" t="s">
        <v>166</v>
      </c>
      <c r="B97" s="83"/>
      <c r="C97" s="83"/>
      <c r="D97" s="41" t="s">
        <v>28</v>
      </c>
      <c r="E97" s="105">
        <f>'Modello LA'!S97</f>
        <v>798291.68</v>
      </c>
      <c r="F97" s="96">
        <v>159958.39999999999</v>
      </c>
      <c r="G97" s="96">
        <v>64768.32</v>
      </c>
      <c r="H97" s="96">
        <v>0</v>
      </c>
      <c r="I97" s="96">
        <v>0</v>
      </c>
      <c r="J97" s="96">
        <v>0</v>
      </c>
      <c r="K97" s="96">
        <v>0</v>
      </c>
      <c r="L97" s="96">
        <v>0</v>
      </c>
      <c r="M97" s="96">
        <v>0</v>
      </c>
    </row>
    <row r="98" spans="1:20" ht="14" x14ac:dyDescent="0.3">
      <c r="A98" s="71" t="s">
        <v>167</v>
      </c>
      <c r="B98" s="83"/>
      <c r="C98" s="83"/>
      <c r="D98" s="41" t="s">
        <v>35</v>
      </c>
      <c r="E98" s="105">
        <f>'Modello LA'!S98</f>
        <v>2750577.7499999995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0</v>
      </c>
      <c r="M98" s="96">
        <v>0</v>
      </c>
    </row>
    <row r="99" spans="1:20" s="36" customFormat="1" ht="22.5" customHeight="1" x14ac:dyDescent="0.3">
      <c r="A99" s="91">
        <v>29999</v>
      </c>
      <c r="B99" s="87"/>
      <c r="C99" s="86"/>
      <c r="D99" s="92" t="s">
        <v>31</v>
      </c>
      <c r="E99" s="107">
        <f>'Modello LA'!S99</f>
        <v>582437951.65999997</v>
      </c>
      <c r="F99" s="107">
        <f>SUM(F29,F46,F47,F48,F49,F55,F61,F75,F84,F90,F97,F98)</f>
        <v>5143060.6900000004</v>
      </c>
      <c r="G99" s="107">
        <f t="shared" ref="G99:M99" si="20">SUM(G29,G46,G47,G48,G49,G55,G61,G75,G84,G90,G97,G98)</f>
        <v>4648726.6700000009</v>
      </c>
      <c r="H99" s="107">
        <f t="shared" si="20"/>
        <v>0</v>
      </c>
      <c r="I99" s="107">
        <f t="shared" si="20"/>
        <v>0</v>
      </c>
      <c r="J99" s="107">
        <f t="shared" si="20"/>
        <v>2886595.79</v>
      </c>
      <c r="K99" s="107">
        <f t="shared" si="20"/>
        <v>0</v>
      </c>
      <c r="L99" s="107">
        <f t="shared" si="20"/>
        <v>0</v>
      </c>
      <c r="M99" s="107">
        <f t="shared" si="20"/>
        <v>0</v>
      </c>
      <c r="N99" s="53"/>
      <c r="O99" s="53"/>
      <c r="P99" s="53"/>
      <c r="Q99" s="53"/>
      <c r="R99" s="53"/>
      <c r="S99" s="53"/>
      <c r="T99" s="85"/>
    </row>
    <row r="100" spans="1:20" ht="16.5" customHeight="1" x14ac:dyDescent="0.3">
      <c r="A100" s="132" t="s">
        <v>32</v>
      </c>
      <c r="B100" s="132"/>
      <c r="C100" s="132"/>
      <c r="D100" s="132"/>
      <c r="E100" s="132"/>
      <c r="F100" s="132"/>
      <c r="G100" s="132"/>
      <c r="H100" s="132"/>
      <c r="I100" s="132"/>
      <c r="J100" s="131"/>
      <c r="K100" s="131"/>
      <c r="L100" s="131"/>
      <c r="M100" s="59"/>
    </row>
    <row r="101" spans="1:20" ht="14" x14ac:dyDescent="0.3">
      <c r="A101" s="70" t="s">
        <v>168</v>
      </c>
      <c r="B101" s="73"/>
      <c r="C101" s="73"/>
      <c r="D101" s="41" t="s">
        <v>16</v>
      </c>
      <c r="E101" s="106">
        <f>'Modello LA'!S101</f>
        <v>36539225.120000005</v>
      </c>
      <c r="F101" s="103">
        <f>SUM(F102,F105)</f>
        <v>0</v>
      </c>
      <c r="G101" s="103">
        <f t="shared" ref="G101:M101" si="21">SUM(G102,G105)</f>
        <v>12813209.789999999</v>
      </c>
      <c r="H101" s="103">
        <f t="shared" si="21"/>
        <v>0</v>
      </c>
      <c r="I101" s="103">
        <f t="shared" si="21"/>
        <v>0</v>
      </c>
      <c r="J101" s="103">
        <f t="shared" si="21"/>
        <v>0</v>
      </c>
      <c r="K101" s="103">
        <f t="shared" si="21"/>
        <v>0</v>
      </c>
      <c r="L101" s="103">
        <f t="shared" si="21"/>
        <v>0</v>
      </c>
      <c r="M101" s="103">
        <f t="shared" si="21"/>
        <v>0</v>
      </c>
    </row>
    <row r="102" spans="1:20" x14ac:dyDescent="0.3">
      <c r="A102" s="78"/>
      <c r="B102" s="79" t="s">
        <v>169</v>
      </c>
      <c r="C102" s="80"/>
      <c r="D102" s="69" t="s">
        <v>170</v>
      </c>
      <c r="E102" s="106">
        <f>'Modello LA'!S102</f>
        <v>33556451.240000002</v>
      </c>
      <c r="F102" s="104">
        <f>SUM(F103:F104)</f>
        <v>0</v>
      </c>
      <c r="G102" s="104">
        <f t="shared" ref="G102:M102" si="22">SUM(G103:G104)</f>
        <v>12813209.789999999</v>
      </c>
      <c r="H102" s="104">
        <f t="shared" si="22"/>
        <v>0</v>
      </c>
      <c r="I102" s="104">
        <f t="shared" si="22"/>
        <v>0</v>
      </c>
      <c r="J102" s="104">
        <f t="shared" si="22"/>
        <v>0</v>
      </c>
      <c r="K102" s="104">
        <f t="shared" si="22"/>
        <v>0</v>
      </c>
      <c r="L102" s="104">
        <f t="shared" si="22"/>
        <v>0</v>
      </c>
      <c r="M102" s="104">
        <f t="shared" si="22"/>
        <v>0</v>
      </c>
    </row>
    <row r="103" spans="1:20" x14ac:dyDescent="0.3">
      <c r="A103" s="82"/>
      <c r="B103" s="79"/>
      <c r="C103" s="80" t="s">
        <v>228</v>
      </c>
      <c r="D103" s="94" t="s">
        <v>230</v>
      </c>
      <c r="E103" s="99">
        <f>'Modello LA'!S103</f>
        <v>18469567.950000003</v>
      </c>
      <c r="F103" s="96">
        <v>0</v>
      </c>
      <c r="G103" s="96">
        <v>12813209.789999999</v>
      </c>
      <c r="H103" s="96">
        <v>0</v>
      </c>
      <c r="I103" s="96">
        <v>0</v>
      </c>
      <c r="J103" s="96">
        <v>0</v>
      </c>
      <c r="K103" s="96">
        <v>0</v>
      </c>
      <c r="L103" s="96">
        <v>0</v>
      </c>
      <c r="M103" s="96">
        <v>0</v>
      </c>
    </row>
    <row r="104" spans="1:20" x14ac:dyDescent="0.3">
      <c r="A104" s="82"/>
      <c r="B104" s="79"/>
      <c r="C104" s="80" t="s">
        <v>229</v>
      </c>
      <c r="D104" s="94" t="s">
        <v>231</v>
      </c>
      <c r="E104" s="99">
        <f>'Modello LA'!S104</f>
        <v>15086883.290000001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0</v>
      </c>
    </row>
    <row r="105" spans="1:20" ht="24" x14ac:dyDescent="0.3">
      <c r="A105" s="82"/>
      <c r="B105" s="79" t="s">
        <v>171</v>
      </c>
      <c r="C105" s="80"/>
      <c r="D105" s="69" t="s">
        <v>232</v>
      </c>
      <c r="E105" s="99">
        <f>'Modello LA'!S105</f>
        <v>2982773.8800000004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</row>
    <row r="106" spans="1:20" ht="14" x14ac:dyDescent="0.3">
      <c r="A106" s="70" t="s">
        <v>172</v>
      </c>
      <c r="B106" s="73"/>
      <c r="C106" s="73"/>
      <c r="D106" s="41" t="s">
        <v>17</v>
      </c>
      <c r="E106" s="106">
        <f>'Modello LA'!S106</f>
        <v>377653736.69999999</v>
      </c>
      <c r="F106" s="103">
        <f>SUM(F107,F108,F109,F110,F111)</f>
        <v>8491737.3900000006</v>
      </c>
      <c r="G106" s="103">
        <f t="shared" ref="G106:M106" si="23">SUM(G107,G108,G109,G110,G111)</f>
        <v>35017061.600000001</v>
      </c>
      <c r="H106" s="103">
        <f t="shared" si="23"/>
        <v>0</v>
      </c>
      <c r="I106" s="103">
        <f t="shared" si="23"/>
        <v>0</v>
      </c>
      <c r="J106" s="103">
        <f t="shared" si="23"/>
        <v>0</v>
      </c>
      <c r="K106" s="103">
        <f t="shared" si="23"/>
        <v>0</v>
      </c>
      <c r="L106" s="103">
        <f t="shared" si="23"/>
        <v>0</v>
      </c>
      <c r="M106" s="103">
        <f t="shared" si="23"/>
        <v>0</v>
      </c>
    </row>
    <row r="107" spans="1:20" x14ac:dyDescent="0.3">
      <c r="A107" s="82"/>
      <c r="B107" s="79" t="s">
        <v>173</v>
      </c>
      <c r="C107" s="80"/>
      <c r="D107" s="69" t="s">
        <v>193</v>
      </c>
      <c r="E107" s="99">
        <f>'Modello LA'!S107</f>
        <v>33677133.75</v>
      </c>
      <c r="F107" s="96">
        <v>563077.88</v>
      </c>
      <c r="G107" s="96">
        <v>2321943.35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0</v>
      </c>
    </row>
    <row r="108" spans="1:20" x14ac:dyDescent="0.3">
      <c r="A108" s="82"/>
      <c r="B108" s="79" t="s">
        <v>174</v>
      </c>
      <c r="C108" s="80"/>
      <c r="D108" s="69" t="s">
        <v>194</v>
      </c>
      <c r="E108" s="99">
        <f>'Modello LA'!S108</f>
        <v>18168947.720000003</v>
      </c>
      <c r="F108" s="96">
        <v>6125.42</v>
      </c>
      <c r="G108" s="96">
        <v>25259.18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0</v>
      </c>
    </row>
    <row r="109" spans="1:20" x14ac:dyDescent="0.3">
      <c r="A109" s="82"/>
      <c r="B109" s="79" t="s">
        <v>176</v>
      </c>
      <c r="C109" s="80"/>
      <c r="D109" s="69" t="s">
        <v>175</v>
      </c>
      <c r="E109" s="99">
        <f>'Modello LA'!S109</f>
        <v>325807655.23000002</v>
      </c>
      <c r="F109" s="96">
        <v>7922534.0899999999</v>
      </c>
      <c r="G109" s="96">
        <v>32669859.07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0</v>
      </c>
    </row>
    <row r="110" spans="1:20" x14ac:dyDescent="0.3">
      <c r="A110" s="82"/>
      <c r="B110" s="79" t="s">
        <v>178</v>
      </c>
      <c r="C110" s="80"/>
      <c r="D110" s="69" t="s">
        <v>177</v>
      </c>
      <c r="E110" s="99">
        <f>'Modello LA'!S110</f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</row>
    <row r="111" spans="1:20" x14ac:dyDescent="0.3">
      <c r="A111" s="82"/>
      <c r="B111" s="79" t="s">
        <v>192</v>
      </c>
      <c r="C111" s="80"/>
      <c r="D111" s="69" t="s">
        <v>210</v>
      </c>
      <c r="E111" s="99">
        <f>'Modello LA'!S111</f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</row>
    <row r="112" spans="1:20" ht="14" x14ac:dyDescent="0.3">
      <c r="A112" s="71" t="s">
        <v>179</v>
      </c>
      <c r="B112" s="83"/>
      <c r="C112" s="83"/>
      <c r="D112" s="41" t="s">
        <v>18</v>
      </c>
      <c r="E112" s="99">
        <f>'Modello LA'!S112</f>
        <v>1251229.77</v>
      </c>
      <c r="F112" s="96">
        <v>0</v>
      </c>
      <c r="G112" s="96">
        <v>0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</row>
    <row r="113" spans="1:20" ht="14" x14ac:dyDescent="0.3">
      <c r="A113" s="71" t="s">
        <v>180</v>
      </c>
      <c r="B113" s="83"/>
      <c r="C113" s="83"/>
      <c r="D113" s="41" t="s">
        <v>19</v>
      </c>
      <c r="E113" s="99">
        <f>'Modello LA'!S113</f>
        <v>10126682.730000002</v>
      </c>
      <c r="F113" s="96">
        <v>0</v>
      </c>
      <c r="G113" s="96">
        <v>0</v>
      </c>
      <c r="H113" s="96">
        <v>0</v>
      </c>
      <c r="I113" s="96">
        <v>0</v>
      </c>
      <c r="J113" s="96">
        <v>10080.26</v>
      </c>
      <c r="K113" s="96">
        <v>0</v>
      </c>
      <c r="L113" s="96">
        <v>0</v>
      </c>
      <c r="M113" s="96">
        <v>0</v>
      </c>
    </row>
    <row r="114" spans="1:20" ht="14" x14ac:dyDescent="0.3">
      <c r="A114" s="71" t="s">
        <v>181</v>
      </c>
      <c r="B114" s="83"/>
      <c r="C114" s="83"/>
      <c r="D114" s="41" t="s">
        <v>36</v>
      </c>
      <c r="E114" s="99">
        <f>'Modello LA'!S114</f>
        <v>2641252.5299999998</v>
      </c>
      <c r="F114" s="96">
        <v>0</v>
      </c>
      <c r="G114" s="96">
        <v>282206.73</v>
      </c>
      <c r="H114" s="96">
        <v>0</v>
      </c>
      <c r="I114" s="96">
        <v>0</v>
      </c>
      <c r="J114" s="96">
        <v>0</v>
      </c>
      <c r="K114" s="96">
        <v>0</v>
      </c>
      <c r="L114" s="96">
        <v>0</v>
      </c>
      <c r="M114" s="96">
        <v>0</v>
      </c>
    </row>
    <row r="115" spans="1:20" ht="14" x14ac:dyDescent="0.3">
      <c r="A115" s="71" t="s">
        <v>182</v>
      </c>
      <c r="B115" s="83"/>
      <c r="C115" s="83"/>
      <c r="D115" s="41" t="s">
        <v>233</v>
      </c>
      <c r="E115" s="99">
        <f>'Modello LA'!S115</f>
        <v>5197094.08</v>
      </c>
      <c r="F115" s="96">
        <v>0</v>
      </c>
      <c r="G115" s="96">
        <v>0</v>
      </c>
      <c r="H115" s="96">
        <v>0</v>
      </c>
      <c r="I115" s="96">
        <v>0</v>
      </c>
      <c r="J115" s="96">
        <v>0</v>
      </c>
      <c r="K115" s="96">
        <v>0</v>
      </c>
      <c r="L115" s="96">
        <v>0</v>
      </c>
      <c r="M115" s="96">
        <v>0</v>
      </c>
    </row>
    <row r="116" spans="1:20" ht="14" x14ac:dyDescent="0.3">
      <c r="A116" s="71" t="s">
        <v>183</v>
      </c>
      <c r="B116" s="83"/>
      <c r="C116" s="83"/>
      <c r="D116" s="41" t="s">
        <v>207</v>
      </c>
      <c r="E116" s="99">
        <f>'Modello LA'!S116</f>
        <v>489823.79</v>
      </c>
      <c r="F116" s="96">
        <v>0</v>
      </c>
      <c r="G116" s="96">
        <v>0</v>
      </c>
      <c r="H116" s="96">
        <v>0</v>
      </c>
      <c r="I116" s="96">
        <v>0</v>
      </c>
      <c r="J116" s="96">
        <v>0</v>
      </c>
      <c r="K116" s="96">
        <v>0</v>
      </c>
      <c r="L116" s="96">
        <v>0</v>
      </c>
      <c r="M116" s="96">
        <v>0</v>
      </c>
    </row>
    <row r="117" spans="1:20" ht="14" x14ac:dyDescent="0.3">
      <c r="A117" s="71" t="s">
        <v>234</v>
      </c>
      <c r="B117" s="83"/>
      <c r="C117" s="83"/>
      <c r="D117" s="41" t="s">
        <v>184</v>
      </c>
      <c r="E117" s="99">
        <f>'Modello LA'!S117</f>
        <v>111.77000000000001</v>
      </c>
      <c r="F117" s="96">
        <v>0</v>
      </c>
      <c r="G117" s="96">
        <v>0</v>
      </c>
      <c r="H117" s="96">
        <v>0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</row>
    <row r="118" spans="1:20" s="36" customFormat="1" ht="22.5" customHeight="1" x14ac:dyDescent="0.3">
      <c r="A118" s="91">
        <v>39999</v>
      </c>
      <c r="B118" s="87"/>
      <c r="C118" s="86"/>
      <c r="D118" s="92" t="s">
        <v>33</v>
      </c>
      <c r="E118" s="107">
        <f>'Modello LA'!S118</f>
        <v>433899156.49000001</v>
      </c>
      <c r="F118" s="107">
        <f>SUM(F101,F106,F112,F113,F114,F115,F116,F117)</f>
        <v>8491737.3900000006</v>
      </c>
      <c r="G118" s="107">
        <f t="shared" ref="G118:M118" si="24">SUM(G101,G106,G112,G113,G114,G115,G116,G117)</f>
        <v>48112478.119999997</v>
      </c>
      <c r="H118" s="107">
        <f t="shared" si="24"/>
        <v>0</v>
      </c>
      <c r="I118" s="107">
        <f t="shared" si="24"/>
        <v>0</v>
      </c>
      <c r="J118" s="107">
        <f t="shared" si="24"/>
        <v>10080.26</v>
      </c>
      <c r="K118" s="107">
        <f t="shared" si="24"/>
        <v>0</v>
      </c>
      <c r="L118" s="107">
        <f t="shared" si="24"/>
        <v>0</v>
      </c>
      <c r="M118" s="107">
        <f t="shared" si="24"/>
        <v>0</v>
      </c>
      <c r="N118" s="53"/>
      <c r="O118" s="53"/>
      <c r="P118" s="53"/>
      <c r="Q118" s="53"/>
      <c r="R118" s="53"/>
      <c r="S118" s="53"/>
      <c r="T118" s="85"/>
    </row>
    <row r="119" spans="1:20" s="58" customFormat="1" ht="15" x14ac:dyDescent="0.3">
      <c r="A119" s="42" t="s">
        <v>237</v>
      </c>
      <c r="B119" s="47"/>
      <c r="C119" s="47"/>
      <c r="D119" s="60" t="s">
        <v>236</v>
      </c>
      <c r="E119" s="107">
        <f>'Modello LA'!S119</f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20730.849999999999</v>
      </c>
      <c r="N119" s="53"/>
      <c r="O119" s="53"/>
      <c r="P119" s="53"/>
      <c r="Q119" s="53"/>
      <c r="R119" s="53"/>
      <c r="S119" s="53"/>
    </row>
    <row r="120" spans="1:20" s="36" customFormat="1" ht="22.5" customHeight="1" x14ac:dyDescent="0.3">
      <c r="A120" s="91">
        <v>49999</v>
      </c>
      <c r="B120" s="87"/>
      <c r="C120" s="86"/>
      <c r="D120" s="93" t="s">
        <v>34</v>
      </c>
      <c r="E120" s="107">
        <f>'Modello LA'!S120</f>
        <v>1056193471.2900001</v>
      </c>
      <c r="F120" s="107">
        <f>SUM(F27,F99,F118,F119)</f>
        <v>13634798.080000002</v>
      </c>
      <c r="G120" s="107">
        <f t="shared" ref="G120:M120" si="25">SUM(G27,G99,G118,G119)</f>
        <v>52761204.789999999</v>
      </c>
      <c r="H120" s="107">
        <f t="shared" si="25"/>
        <v>0</v>
      </c>
      <c r="I120" s="107">
        <f t="shared" si="25"/>
        <v>0</v>
      </c>
      <c r="J120" s="107">
        <f t="shared" si="25"/>
        <v>2953138.36</v>
      </c>
      <c r="K120" s="107">
        <f t="shared" si="25"/>
        <v>0</v>
      </c>
      <c r="L120" s="107">
        <f t="shared" si="25"/>
        <v>0</v>
      </c>
      <c r="M120" s="107">
        <f t="shared" si="25"/>
        <v>20730.849999999999</v>
      </c>
      <c r="N120" s="53"/>
      <c r="O120" s="53"/>
      <c r="P120" s="53"/>
      <c r="Q120" s="53"/>
      <c r="R120" s="53"/>
      <c r="S120" s="98"/>
      <c r="T120" s="85"/>
    </row>
  </sheetData>
  <sheetProtection algorithmName="SHA-512" hashValue="Xz75xwQFE9n+tZHmebsSM3PQ2MgJxJD46naYaN8CkSlpJwx9PZR7ZtaXkLCJTJTCm9a2+o45iVPb8YhhBPH9Eg==" saltValue="5MYKt57rsyIpCRw+GYa/yw==" spinCount="100000" sheet="1" objects="1" scenarios="1"/>
  <mergeCells count="17">
    <mergeCell ref="D1:M1"/>
    <mergeCell ref="M7:M8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 xr:uid="{00000000-0002-0000-0100-000000000000}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 xr:uid="{00000000-0002-0000-0100-000001000000}">
      <formula1>6</formula1>
    </dataValidation>
    <dataValidation type="whole" allowBlank="1" showInputMessage="1" showErrorMessage="1" errorTitle="LA - Valore immesso non valido" error="Anno non compatibile con il modello LA." sqref="M4" xr:uid="{00000000-0002-0000-0100-000002000000}">
      <formula1>2023</formula1>
      <formula2>2023</formula2>
    </dataValidation>
    <dataValidation type="whole" operator="equal" allowBlank="1" showInputMessage="1" showErrorMessage="1" errorTitle="LA - Valore immesso non valido" error="Il codice della Regione Lazio non è corretto (valore atteso =120)." sqref="B4" xr:uid="{00000000-0002-0000-0100-000003000000}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0"/>
  <sheetViews>
    <sheetView zoomScale="75" zoomScaleNormal="75" workbookViewId="0">
      <selection activeCell="B21" sqref="B21"/>
    </sheetView>
  </sheetViews>
  <sheetFormatPr defaultColWidth="8.81640625" defaultRowHeight="13" x14ac:dyDescent="0.3"/>
  <cols>
    <col min="1" max="1" width="8.1796875" style="1" customWidth="1"/>
    <col min="2" max="2" width="56.453125" style="1" bestFit="1" customWidth="1"/>
    <col min="3" max="3" width="19.81640625" style="1" customWidth="1"/>
    <col min="4" max="4" width="9.1796875" style="1"/>
    <col min="5" max="5" width="36.54296875" style="1" customWidth="1"/>
    <col min="6" max="6" width="19.81640625" style="1" customWidth="1"/>
    <col min="7" max="7" width="9.1796875" style="1"/>
    <col min="8" max="8" width="36.54296875" style="1" customWidth="1"/>
    <col min="9" max="9" width="19.81640625" style="1" customWidth="1"/>
    <col min="10" max="256" width="9.1796875" style="1"/>
    <col min="257" max="257" width="4.453125" style="1" customWidth="1"/>
    <col min="258" max="258" width="82" style="1" customWidth="1"/>
    <col min="259" max="259" width="19.1796875" style="1" customWidth="1"/>
    <col min="260" max="512" width="9.1796875" style="1"/>
    <col min="513" max="513" width="4.453125" style="1" customWidth="1"/>
    <col min="514" max="514" width="82" style="1" customWidth="1"/>
    <col min="515" max="515" width="19.1796875" style="1" customWidth="1"/>
    <col min="516" max="768" width="9.1796875" style="1"/>
    <col min="769" max="769" width="4.453125" style="1" customWidth="1"/>
    <col min="770" max="770" width="82" style="1" customWidth="1"/>
    <col min="771" max="771" width="19.1796875" style="1" customWidth="1"/>
    <col min="772" max="1024" width="9.1796875" style="1"/>
    <col min="1025" max="1025" width="4.453125" style="1" customWidth="1"/>
    <col min="1026" max="1026" width="82" style="1" customWidth="1"/>
    <col min="1027" max="1027" width="19.1796875" style="1" customWidth="1"/>
    <col min="1028" max="1280" width="9.1796875" style="1"/>
    <col min="1281" max="1281" width="4.453125" style="1" customWidth="1"/>
    <col min="1282" max="1282" width="82" style="1" customWidth="1"/>
    <col min="1283" max="1283" width="19.1796875" style="1" customWidth="1"/>
    <col min="1284" max="1536" width="9.1796875" style="1"/>
    <col min="1537" max="1537" width="4.453125" style="1" customWidth="1"/>
    <col min="1538" max="1538" width="82" style="1" customWidth="1"/>
    <col min="1539" max="1539" width="19.1796875" style="1" customWidth="1"/>
    <col min="1540" max="1792" width="9.1796875" style="1"/>
    <col min="1793" max="1793" width="4.453125" style="1" customWidth="1"/>
    <col min="1794" max="1794" width="82" style="1" customWidth="1"/>
    <col min="1795" max="1795" width="19.1796875" style="1" customWidth="1"/>
    <col min="1796" max="2048" width="9.1796875" style="1"/>
    <col min="2049" max="2049" width="4.453125" style="1" customWidth="1"/>
    <col min="2050" max="2050" width="82" style="1" customWidth="1"/>
    <col min="2051" max="2051" width="19.1796875" style="1" customWidth="1"/>
    <col min="2052" max="2304" width="9.1796875" style="1"/>
    <col min="2305" max="2305" width="4.453125" style="1" customWidth="1"/>
    <col min="2306" max="2306" width="82" style="1" customWidth="1"/>
    <col min="2307" max="2307" width="19.1796875" style="1" customWidth="1"/>
    <col min="2308" max="2560" width="9.1796875" style="1"/>
    <col min="2561" max="2561" width="4.453125" style="1" customWidth="1"/>
    <col min="2562" max="2562" width="82" style="1" customWidth="1"/>
    <col min="2563" max="2563" width="19.1796875" style="1" customWidth="1"/>
    <col min="2564" max="2816" width="9.1796875" style="1"/>
    <col min="2817" max="2817" width="4.453125" style="1" customWidth="1"/>
    <col min="2818" max="2818" width="82" style="1" customWidth="1"/>
    <col min="2819" max="2819" width="19.1796875" style="1" customWidth="1"/>
    <col min="2820" max="3072" width="9.1796875" style="1"/>
    <col min="3073" max="3073" width="4.453125" style="1" customWidth="1"/>
    <col min="3074" max="3074" width="82" style="1" customWidth="1"/>
    <col min="3075" max="3075" width="19.1796875" style="1" customWidth="1"/>
    <col min="3076" max="3328" width="9.1796875" style="1"/>
    <col min="3329" max="3329" width="4.453125" style="1" customWidth="1"/>
    <col min="3330" max="3330" width="82" style="1" customWidth="1"/>
    <col min="3331" max="3331" width="19.1796875" style="1" customWidth="1"/>
    <col min="3332" max="3584" width="9.1796875" style="1"/>
    <col min="3585" max="3585" width="4.453125" style="1" customWidth="1"/>
    <col min="3586" max="3586" width="82" style="1" customWidth="1"/>
    <col min="3587" max="3587" width="19.1796875" style="1" customWidth="1"/>
    <col min="3588" max="3840" width="9.1796875" style="1"/>
    <col min="3841" max="3841" width="4.453125" style="1" customWidth="1"/>
    <col min="3842" max="3842" width="82" style="1" customWidth="1"/>
    <col min="3843" max="3843" width="19.1796875" style="1" customWidth="1"/>
    <col min="3844" max="4096" width="9.1796875" style="1"/>
    <col min="4097" max="4097" width="4.453125" style="1" customWidth="1"/>
    <col min="4098" max="4098" width="82" style="1" customWidth="1"/>
    <col min="4099" max="4099" width="19.1796875" style="1" customWidth="1"/>
    <col min="4100" max="4352" width="9.1796875" style="1"/>
    <col min="4353" max="4353" width="4.453125" style="1" customWidth="1"/>
    <col min="4354" max="4354" width="82" style="1" customWidth="1"/>
    <col min="4355" max="4355" width="19.1796875" style="1" customWidth="1"/>
    <col min="4356" max="4608" width="9.1796875" style="1"/>
    <col min="4609" max="4609" width="4.453125" style="1" customWidth="1"/>
    <col min="4610" max="4610" width="82" style="1" customWidth="1"/>
    <col min="4611" max="4611" width="19.1796875" style="1" customWidth="1"/>
    <col min="4612" max="4864" width="9.1796875" style="1"/>
    <col min="4865" max="4865" width="4.453125" style="1" customWidth="1"/>
    <col min="4866" max="4866" width="82" style="1" customWidth="1"/>
    <col min="4867" max="4867" width="19.1796875" style="1" customWidth="1"/>
    <col min="4868" max="5120" width="9.1796875" style="1"/>
    <col min="5121" max="5121" width="4.453125" style="1" customWidth="1"/>
    <col min="5122" max="5122" width="82" style="1" customWidth="1"/>
    <col min="5123" max="5123" width="19.1796875" style="1" customWidth="1"/>
    <col min="5124" max="5376" width="9.1796875" style="1"/>
    <col min="5377" max="5377" width="4.453125" style="1" customWidth="1"/>
    <col min="5378" max="5378" width="82" style="1" customWidth="1"/>
    <col min="5379" max="5379" width="19.1796875" style="1" customWidth="1"/>
    <col min="5380" max="5632" width="9.1796875" style="1"/>
    <col min="5633" max="5633" width="4.453125" style="1" customWidth="1"/>
    <col min="5634" max="5634" width="82" style="1" customWidth="1"/>
    <col min="5635" max="5635" width="19.1796875" style="1" customWidth="1"/>
    <col min="5636" max="5888" width="9.1796875" style="1"/>
    <col min="5889" max="5889" width="4.453125" style="1" customWidth="1"/>
    <col min="5890" max="5890" width="82" style="1" customWidth="1"/>
    <col min="5891" max="5891" width="19.1796875" style="1" customWidth="1"/>
    <col min="5892" max="6144" width="9.1796875" style="1"/>
    <col min="6145" max="6145" width="4.453125" style="1" customWidth="1"/>
    <col min="6146" max="6146" width="82" style="1" customWidth="1"/>
    <col min="6147" max="6147" width="19.1796875" style="1" customWidth="1"/>
    <col min="6148" max="6400" width="9.1796875" style="1"/>
    <col min="6401" max="6401" width="4.453125" style="1" customWidth="1"/>
    <col min="6402" max="6402" width="82" style="1" customWidth="1"/>
    <col min="6403" max="6403" width="19.1796875" style="1" customWidth="1"/>
    <col min="6404" max="6656" width="9.1796875" style="1"/>
    <col min="6657" max="6657" width="4.453125" style="1" customWidth="1"/>
    <col min="6658" max="6658" width="82" style="1" customWidth="1"/>
    <col min="6659" max="6659" width="19.1796875" style="1" customWidth="1"/>
    <col min="6660" max="6912" width="9.1796875" style="1"/>
    <col min="6913" max="6913" width="4.453125" style="1" customWidth="1"/>
    <col min="6914" max="6914" width="82" style="1" customWidth="1"/>
    <col min="6915" max="6915" width="19.1796875" style="1" customWidth="1"/>
    <col min="6916" max="7168" width="9.1796875" style="1"/>
    <col min="7169" max="7169" width="4.453125" style="1" customWidth="1"/>
    <col min="7170" max="7170" width="82" style="1" customWidth="1"/>
    <col min="7171" max="7171" width="19.1796875" style="1" customWidth="1"/>
    <col min="7172" max="7424" width="9.1796875" style="1"/>
    <col min="7425" max="7425" width="4.453125" style="1" customWidth="1"/>
    <col min="7426" max="7426" width="82" style="1" customWidth="1"/>
    <col min="7427" max="7427" width="19.1796875" style="1" customWidth="1"/>
    <col min="7428" max="7680" width="9.1796875" style="1"/>
    <col min="7681" max="7681" width="4.453125" style="1" customWidth="1"/>
    <col min="7682" max="7682" width="82" style="1" customWidth="1"/>
    <col min="7683" max="7683" width="19.1796875" style="1" customWidth="1"/>
    <col min="7684" max="7936" width="9.1796875" style="1"/>
    <col min="7937" max="7937" width="4.453125" style="1" customWidth="1"/>
    <col min="7938" max="7938" width="82" style="1" customWidth="1"/>
    <col min="7939" max="7939" width="19.1796875" style="1" customWidth="1"/>
    <col min="7940" max="8192" width="9.1796875" style="1"/>
    <col min="8193" max="8193" width="4.453125" style="1" customWidth="1"/>
    <col min="8194" max="8194" width="82" style="1" customWidth="1"/>
    <col min="8195" max="8195" width="19.1796875" style="1" customWidth="1"/>
    <col min="8196" max="8448" width="9.1796875" style="1"/>
    <col min="8449" max="8449" width="4.453125" style="1" customWidth="1"/>
    <col min="8450" max="8450" width="82" style="1" customWidth="1"/>
    <col min="8451" max="8451" width="19.1796875" style="1" customWidth="1"/>
    <col min="8452" max="8704" width="9.1796875" style="1"/>
    <col min="8705" max="8705" width="4.453125" style="1" customWidth="1"/>
    <col min="8706" max="8706" width="82" style="1" customWidth="1"/>
    <col min="8707" max="8707" width="19.1796875" style="1" customWidth="1"/>
    <col min="8708" max="8960" width="9.1796875" style="1"/>
    <col min="8961" max="8961" width="4.453125" style="1" customWidth="1"/>
    <col min="8962" max="8962" width="82" style="1" customWidth="1"/>
    <col min="8963" max="8963" width="19.1796875" style="1" customWidth="1"/>
    <col min="8964" max="9216" width="9.1796875" style="1"/>
    <col min="9217" max="9217" width="4.453125" style="1" customWidth="1"/>
    <col min="9218" max="9218" width="82" style="1" customWidth="1"/>
    <col min="9219" max="9219" width="19.1796875" style="1" customWidth="1"/>
    <col min="9220" max="9472" width="9.1796875" style="1"/>
    <col min="9473" max="9473" width="4.453125" style="1" customWidth="1"/>
    <col min="9474" max="9474" width="82" style="1" customWidth="1"/>
    <col min="9475" max="9475" width="19.1796875" style="1" customWidth="1"/>
    <col min="9476" max="9728" width="9.1796875" style="1"/>
    <col min="9729" max="9729" width="4.453125" style="1" customWidth="1"/>
    <col min="9730" max="9730" width="82" style="1" customWidth="1"/>
    <col min="9731" max="9731" width="19.1796875" style="1" customWidth="1"/>
    <col min="9732" max="9984" width="9.1796875" style="1"/>
    <col min="9985" max="9985" width="4.453125" style="1" customWidth="1"/>
    <col min="9986" max="9986" width="82" style="1" customWidth="1"/>
    <col min="9987" max="9987" width="19.1796875" style="1" customWidth="1"/>
    <col min="9988" max="10240" width="9.1796875" style="1"/>
    <col min="10241" max="10241" width="4.453125" style="1" customWidth="1"/>
    <col min="10242" max="10242" width="82" style="1" customWidth="1"/>
    <col min="10243" max="10243" width="19.1796875" style="1" customWidth="1"/>
    <col min="10244" max="10496" width="9.1796875" style="1"/>
    <col min="10497" max="10497" width="4.453125" style="1" customWidth="1"/>
    <col min="10498" max="10498" width="82" style="1" customWidth="1"/>
    <col min="10499" max="10499" width="19.1796875" style="1" customWidth="1"/>
    <col min="10500" max="10752" width="9.1796875" style="1"/>
    <col min="10753" max="10753" width="4.453125" style="1" customWidth="1"/>
    <col min="10754" max="10754" width="82" style="1" customWidth="1"/>
    <col min="10755" max="10755" width="19.1796875" style="1" customWidth="1"/>
    <col min="10756" max="11008" width="9.1796875" style="1"/>
    <col min="11009" max="11009" width="4.453125" style="1" customWidth="1"/>
    <col min="11010" max="11010" width="82" style="1" customWidth="1"/>
    <col min="11011" max="11011" width="19.1796875" style="1" customWidth="1"/>
    <col min="11012" max="11264" width="9.1796875" style="1"/>
    <col min="11265" max="11265" width="4.453125" style="1" customWidth="1"/>
    <col min="11266" max="11266" width="82" style="1" customWidth="1"/>
    <col min="11267" max="11267" width="19.1796875" style="1" customWidth="1"/>
    <col min="11268" max="11520" width="9.1796875" style="1"/>
    <col min="11521" max="11521" width="4.453125" style="1" customWidth="1"/>
    <col min="11522" max="11522" width="82" style="1" customWidth="1"/>
    <col min="11523" max="11523" width="19.1796875" style="1" customWidth="1"/>
    <col min="11524" max="11776" width="9.1796875" style="1"/>
    <col min="11777" max="11777" width="4.453125" style="1" customWidth="1"/>
    <col min="11778" max="11778" width="82" style="1" customWidth="1"/>
    <col min="11779" max="11779" width="19.1796875" style="1" customWidth="1"/>
    <col min="11780" max="12032" width="9.1796875" style="1"/>
    <col min="12033" max="12033" width="4.453125" style="1" customWidth="1"/>
    <col min="12034" max="12034" width="82" style="1" customWidth="1"/>
    <col min="12035" max="12035" width="19.1796875" style="1" customWidth="1"/>
    <col min="12036" max="12288" width="9.1796875" style="1"/>
    <col min="12289" max="12289" width="4.453125" style="1" customWidth="1"/>
    <col min="12290" max="12290" width="82" style="1" customWidth="1"/>
    <col min="12291" max="12291" width="19.1796875" style="1" customWidth="1"/>
    <col min="12292" max="12544" width="9.1796875" style="1"/>
    <col min="12545" max="12545" width="4.453125" style="1" customWidth="1"/>
    <col min="12546" max="12546" width="82" style="1" customWidth="1"/>
    <col min="12547" max="12547" width="19.1796875" style="1" customWidth="1"/>
    <col min="12548" max="12800" width="9.1796875" style="1"/>
    <col min="12801" max="12801" width="4.453125" style="1" customWidth="1"/>
    <col min="12802" max="12802" width="82" style="1" customWidth="1"/>
    <col min="12803" max="12803" width="19.1796875" style="1" customWidth="1"/>
    <col min="12804" max="13056" width="9.1796875" style="1"/>
    <col min="13057" max="13057" width="4.453125" style="1" customWidth="1"/>
    <col min="13058" max="13058" width="82" style="1" customWidth="1"/>
    <col min="13059" max="13059" width="19.1796875" style="1" customWidth="1"/>
    <col min="13060" max="13312" width="9.1796875" style="1"/>
    <col min="13313" max="13313" width="4.453125" style="1" customWidth="1"/>
    <col min="13314" max="13314" width="82" style="1" customWidth="1"/>
    <col min="13315" max="13315" width="19.1796875" style="1" customWidth="1"/>
    <col min="13316" max="13568" width="9.1796875" style="1"/>
    <col min="13569" max="13569" width="4.453125" style="1" customWidth="1"/>
    <col min="13570" max="13570" width="82" style="1" customWidth="1"/>
    <col min="13571" max="13571" width="19.1796875" style="1" customWidth="1"/>
    <col min="13572" max="13824" width="9.1796875" style="1"/>
    <col min="13825" max="13825" width="4.453125" style="1" customWidth="1"/>
    <col min="13826" max="13826" width="82" style="1" customWidth="1"/>
    <col min="13827" max="13827" width="19.1796875" style="1" customWidth="1"/>
    <col min="13828" max="14080" width="9.1796875" style="1"/>
    <col min="14081" max="14081" width="4.453125" style="1" customWidth="1"/>
    <col min="14082" max="14082" width="82" style="1" customWidth="1"/>
    <col min="14083" max="14083" width="19.1796875" style="1" customWidth="1"/>
    <col min="14084" max="14336" width="9.1796875" style="1"/>
    <col min="14337" max="14337" width="4.453125" style="1" customWidth="1"/>
    <col min="14338" max="14338" width="82" style="1" customWidth="1"/>
    <col min="14339" max="14339" width="19.1796875" style="1" customWidth="1"/>
    <col min="14340" max="14592" width="9.1796875" style="1"/>
    <col min="14593" max="14593" width="4.453125" style="1" customWidth="1"/>
    <col min="14594" max="14594" width="82" style="1" customWidth="1"/>
    <col min="14595" max="14595" width="19.1796875" style="1" customWidth="1"/>
    <col min="14596" max="14848" width="9.1796875" style="1"/>
    <col min="14849" max="14849" width="4.453125" style="1" customWidth="1"/>
    <col min="14850" max="14850" width="82" style="1" customWidth="1"/>
    <col min="14851" max="14851" width="19.1796875" style="1" customWidth="1"/>
    <col min="14852" max="15104" width="9.1796875" style="1"/>
    <col min="15105" max="15105" width="4.453125" style="1" customWidth="1"/>
    <col min="15106" max="15106" width="82" style="1" customWidth="1"/>
    <col min="15107" max="15107" width="19.1796875" style="1" customWidth="1"/>
    <col min="15108" max="15360" width="9.1796875" style="1"/>
    <col min="15361" max="15361" width="4.453125" style="1" customWidth="1"/>
    <col min="15362" max="15362" width="82" style="1" customWidth="1"/>
    <col min="15363" max="15363" width="19.1796875" style="1" customWidth="1"/>
    <col min="15364" max="15616" width="9.1796875" style="1"/>
    <col min="15617" max="15617" width="4.453125" style="1" customWidth="1"/>
    <col min="15618" max="15618" width="82" style="1" customWidth="1"/>
    <col min="15619" max="15619" width="19.1796875" style="1" customWidth="1"/>
    <col min="15620" max="15872" width="9.1796875" style="1"/>
    <col min="15873" max="15873" width="4.453125" style="1" customWidth="1"/>
    <col min="15874" max="15874" width="82" style="1" customWidth="1"/>
    <col min="15875" max="15875" width="19.1796875" style="1" customWidth="1"/>
    <col min="15876" max="16128" width="9.1796875" style="1"/>
    <col min="16129" max="16129" width="4.453125" style="1" customWidth="1"/>
    <col min="16130" max="16130" width="82" style="1" customWidth="1"/>
    <col min="16131" max="16131" width="19.1796875" style="1" customWidth="1"/>
    <col min="16132" max="16383" width="9.1796875" style="1"/>
    <col min="16384" max="16384" width="9.1796875" style="1" customWidth="1"/>
  </cols>
  <sheetData>
    <row r="1" spans="1:9" ht="19.649999999999999" customHeight="1" thickBot="1" x14ac:dyDescent="0.5">
      <c r="A1" s="95"/>
    </row>
    <row r="2" spans="1:9" s="2" customFormat="1" ht="41.4" customHeight="1" thickBot="1" x14ac:dyDescent="0.3">
      <c r="A2" s="168" t="s">
        <v>249</v>
      </c>
      <c r="B2" s="169"/>
      <c r="C2" s="169"/>
      <c r="D2" s="169"/>
      <c r="E2" s="169"/>
      <c r="F2" s="169"/>
      <c r="G2" s="169"/>
      <c r="H2" s="169"/>
      <c r="I2" s="170"/>
    </row>
    <row r="3" spans="1:9" ht="28.5" customHeight="1" thickBot="1" x14ac:dyDescent="0.35"/>
    <row r="4" spans="1:9" s="3" customFormat="1" ht="64.5" customHeight="1" thickBot="1" x14ac:dyDescent="0.3">
      <c r="A4" s="171">
        <v>19999</v>
      </c>
      <c r="B4" s="173" t="s">
        <v>221</v>
      </c>
      <c r="C4" s="50" t="s">
        <v>235</v>
      </c>
      <c r="D4" s="171">
        <v>29999</v>
      </c>
      <c r="E4" s="173" t="s">
        <v>31</v>
      </c>
      <c r="F4" s="50" t="s">
        <v>235</v>
      </c>
      <c r="G4" s="171">
        <v>39999</v>
      </c>
      <c r="H4" s="173" t="s">
        <v>33</v>
      </c>
      <c r="I4" s="50" t="s">
        <v>235</v>
      </c>
    </row>
    <row r="5" spans="1:9" ht="24" customHeight="1" thickBot="1" x14ac:dyDescent="0.35">
      <c r="A5" s="172"/>
      <c r="B5" s="174"/>
      <c r="C5" s="108">
        <f>'Allegato 3.a'!K27</f>
        <v>0</v>
      </c>
      <c r="D5" s="172"/>
      <c r="E5" s="174"/>
      <c r="F5" s="108">
        <f>'Allegato 3.a'!K99</f>
        <v>0</v>
      </c>
      <c r="G5" s="172"/>
      <c r="H5" s="174"/>
      <c r="I5" s="108">
        <f>'Allegato 3.a'!K118</f>
        <v>0</v>
      </c>
    </row>
    <row r="6" spans="1:9" ht="12.75" customHeight="1" x14ac:dyDescent="0.3">
      <c r="B6" s="4"/>
      <c r="C6" s="4"/>
      <c r="E6" s="4"/>
      <c r="F6" s="4"/>
      <c r="H6" s="4"/>
      <c r="I6" s="4"/>
    </row>
    <row r="7" spans="1:9" ht="12.75" customHeight="1" x14ac:dyDescent="0.3">
      <c r="B7" s="4"/>
      <c r="C7" s="4"/>
      <c r="E7" s="4"/>
      <c r="F7" s="4"/>
      <c r="H7" s="4"/>
      <c r="I7" s="4"/>
    </row>
    <row r="8" spans="1:9" ht="12.75" customHeight="1" x14ac:dyDescent="0.3">
      <c r="B8" s="4"/>
      <c r="C8" s="4"/>
      <c r="E8" s="4"/>
      <c r="F8" s="4"/>
      <c r="H8" s="4"/>
      <c r="I8" s="4"/>
    </row>
    <row r="9" spans="1:9" ht="12.75" customHeight="1" x14ac:dyDescent="0.3">
      <c r="B9" s="4"/>
      <c r="C9" s="4"/>
      <c r="E9" s="4"/>
      <c r="F9" s="4"/>
      <c r="H9" s="4"/>
      <c r="I9" s="4"/>
    </row>
    <row r="10" spans="1:9" x14ac:dyDescent="0.3">
      <c r="B10" s="4"/>
      <c r="C10" s="4"/>
      <c r="E10" s="4"/>
      <c r="F10" s="4"/>
      <c r="H10" s="4"/>
      <c r="I10" s="4"/>
    </row>
    <row r="11" spans="1:9" ht="12.75" customHeight="1" x14ac:dyDescent="0.3">
      <c r="B11" s="4"/>
      <c r="C11" s="4"/>
      <c r="E11" s="4"/>
      <c r="F11" s="4"/>
      <c r="H11" s="4"/>
      <c r="I11" s="4"/>
    </row>
    <row r="12" spans="1:9" ht="12.75" customHeight="1" x14ac:dyDescent="0.3">
      <c r="B12" s="5"/>
      <c r="C12" s="4"/>
      <c r="E12" s="5"/>
      <c r="F12" s="4"/>
      <c r="H12" s="5"/>
      <c r="I12" s="4"/>
    </row>
    <row r="13" spans="1:9" ht="12.75" customHeight="1" x14ac:dyDescent="0.3">
      <c r="B13" s="4"/>
      <c r="C13" s="4"/>
      <c r="E13" s="4"/>
      <c r="F13" s="4"/>
      <c r="H13" s="4"/>
      <c r="I13" s="4"/>
    </row>
    <row r="14" spans="1:9" ht="12.75" customHeight="1" x14ac:dyDescent="0.3">
      <c r="B14" s="4"/>
      <c r="C14" s="4"/>
      <c r="E14" s="4"/>
      <c r="F14" s="4"/>
      <c r="H14" s="4"/>
      <c r="I14" s="4"/>
    </row>
    <row r="15" spans="1:9" ht="12.75" customHeight="1" x14ac:dyDescent="0.3">
      <c r="B15" s="4"/>
      <c r="C15" s="4"/>
      <c r="E15" s="4"/>
      <c r="F15" s="4"/>
      <c r="H15" s="4"/>
      <c r="I15" s="4"/>
    </row>
    <row r="16" spans="1:9" ht="12.75" customHeight="1" x14ac:dyDescent="0.3">
      <c r="B16" s="4"/>
      <c r="C16" s="4"/>
      <c r="E16" s="4"/>
      <c r="F16" s="4"/>
      <c r="H16" s="4"/>
      <c r="I16" s="4"/>
    </row>
    <row r="17" spans="1:9" ht="12.75" customHeight="1" x14ac:dyDescent="0.3">
      <c r="B17" s="4"/>
      <c r="C17" s="4"/>
      <c r="E17" s="4"/>
      <c r="F17" s="4"/>
      <c r="H17" s="4"/>
      <c r="I17" s="4"/>
    </row>
    <row r="18" spans="1:9" ht="12.75" customHeight="1" x14ac:dyDescent="0.3">
      <c r="B18" s="4"/>
      <c r="C18" s="4"/>
      <c r="E18" s="4"/>
      <c r="F18" s="4"/>
      <c r="H18" s="4"/>
      <c r="I18" s="4"/>
    </row>
    <row r="19" spans="1:9" ht="12.75" customHeight="1" x14ac:dyDescent="0.3">
      <c r="B19" s="4"/>
      <c r="C19" s="4"/>
      <c r="E19" s="4"/>
      <c r="F19" s="4"/>
      <c r="H19" s="4"/>
      <c r="I19" s="4"/>
    </row>
    <row r="20" spans="1:9" ht="12.75" customHeight="1" x14ac:dyDescent="0.3">
      <c r="C20" s="4"/>
      <c r="F20" s="4"/>
      <c r="I20" s="4"/>
    </row>
    <row r="21" spans="1:9" ht="14.25" customHeight="1" x14ac:dyDescent="0.3">
      <c r="A21" s="6"/>
      <c r="B21" s="7"/>
      <c r="C21" s="4"/>
      <c r="D21" s="6"/>
      <c r="E21" s="7"/>
      <c r="F21" s="4"/>
      <c r="G21" s="6"/>
      <c r="H21" s="7"/>
      <c r="I21" s="4"/>
    </row>
    <row r="22" spans="1:9" ht="12.75" customHeight="1" x14ac:dyDescent="0.3">
      <c r="B22" s="7"/>
      <c r="C22" s="4"/>
      <c r="E22" s="7"/>
      <c r="F22" s="4"/>
      <c r="H22" s="7"/>
      <c r="I22" s="4"/>
    </row>
    <row r="23" spans="1:9" ht="12.75" customHeight="1" x14ac:dyDescent="0.3">
      <c r="B23" s="7"/>
      <c r="C23" s="4"/>
      <c r="E23" s="7"/>
      <c r="F23" s="4"/>
      <c r="H23" s="7"/>
      <c r="I23" s="4"/>
    </row>
    <row r="24" spans="1:9" ht="15" customHeight="1" x14ac:dyDescent="0.3">
      <c r="B24" s="4"/>
      <c r="C24" s="4"/>
      <c r="E24" s="4"/>
      <c r="F24" s="4"/>
      <c r="H24" s="4"/>
      <c r="I24" s="4"/>
    </row>
    <row r="25" spans="1:9" ht="16.5" customHeight="1" x14ac:dyDescent="0.3">
      <c r="B25" s="7"/>
      <c r="C25" s="4"/>
      <c r="E25" s="7"/>
      <c r="F25" s="4"/>
      <c r="H25" s="7"/>
      <c r="I25" s="4"/>
    </row>
    <row r="26" spans="1:9" ht="12.75" customHeight="1" x14ac:dyDescent="0.3">
      <c r="B26" s="7"/>
      <c r="C26" s="4"/>
      <c r="E26" s="7"/>
      <c r="F26" s="4"/>
      <c r="H26" s="7"/>
      <c r="I26" s="4"/>
    </row>
    <row r="27" spans="1:9" ht="12.75" customHeight="1" x14ac:dyDescent="0.3">
      <c r="B27" s="7"/>
      <c r="C27" s="4"/>
      <c r="E27" s="7"/>
      <c r="F27" s="4"/>
      <c r="H27" s="7"/>
      <c r="I27" s="4"/>
    </row>
    <row r="28" spans="1:9" ht="12.75" customHeight="1" x14ac:dyDescent="0.3">
      <c r="B28" s="4"/>
      <c r="C28" s="4"/>
      <c r="E28" s="4"/>
      <c r="F28" s="4"/>
      <c r="H28" s="4"/>
      <c r="I28" s="4"/>
    </row>
    <row r="29" spans="1:9" ht="12.75" customHeight="1" x14ac:dyDescent="0.3">
      <c r="B29" s="4"/>
      <c r="C29" s="4"/>
      <c r="E29" s="4"/>
      <c r="F29" s="4"/>
      <c r="H29" s="4"/>
      <c r="I29" s="4"/>
    </row>
    <row r="30" spans="1:9" ht="12.75" customHeight="1" x14ac:dyDescent="0.3">
      <c r="B30" s="4"/>
      <c r="C30" s="4"/>
      <c r="E30" s="4"/>
      <c r="F30" s="4"/>
      <c r="H30" s="4"/>
      <c r="I30" s="4"/>
    </row>
    <row r="31" spans="1:9" ht="12.75" customHeight="1" x14ac:dyDescent="0.3">
      <c r="B31" s="4"/>
      <c r="C31" s="4"/>
      <c r="E31" s="4"/>
      <c r="F31" s="4"/>
      <c r="H31" s="4"/>
      <c r="I31" s="4"/>
    </row>
    <row r="32" spans="1:9" ht="12.75" customHeight="1" x14ac:dyDescent="0.3">
      <c r="B32" s="4"/>
      <c r="C32" s="4"/>
      <c r="E32" s="4"/>
      <c r="F32" s="4"/>
      <c r="H32" s="4"/>
      <c r="I32" s="4"/>
    </row>
    <row r="33" spans="2:9" ht="12.75" customHeight="1" x14ac:dyDescent="0.3">
      <c r="B33" s="4"/>
      <c r="C33" s="4"/>
      <c r="E33" s="4"/>
      <c r="F33" s="4"/>
      <c r="H33" s="4"/>
      <c r="I33" s="4"/>
    </row>
    <row r="34" spans="2:9" ht="12.75" customHeight="1" x14ac:dyDescent="0.3">
      <c r="B34" s="4"/>
      <c r="C34" s="4"/>
      <c r="E34" s="4"/>
      <c r="F34" s="4"/>
      <c r="H34" s="4"/>
      <c r="I34" s="4"/>
    </row>
    <row r="35" spans="2:9" ht="12.75" customHeight="1" x14ac:dyDescent="0.3">
      <c r="B35" s="4"/>
      <c r="C35" s="4"/>
      <c r="E35" s="4"/>
      <c r="F35" s="4"/>
      <c r="H35" s="4"/>
      <c r="I35" s="4"/>
    </row>
    <row r="36" spans="2:9" ht="12.75" customHeight="1" x14ac:dyDescent="0.3">
      <c r="B36" s="4"/>
      <c r="C36" s="4"/>
      <c r="E36" s="4"/>
      <c r="F36" s="4"/>
      <c r="H36" s="4"/>
      <c r="I36" s="4"/>
    </row>
    <row r="37" spans="2:9" ht="12.75" customHeight="1" x14ac:dyDescent="0.3">
      <c r="B37" s="4"/>
      <c r="C37" s="4"/>
      <c r="E37" s="4"/>
      <c r="F37" s="4"/>
      <c r="H37" s="4"/>
      <c r="I37" s="4"/>
    </row>
    <row r="38" spans="2:9" ht="12.75" customHeight="1" x14ac:dyDescent="0.3">
      <c r="B38" s="4"/>
      <c r="C38" s="4"/>
      <c r="E38" s="4"/>
      <c r="F38" s="4"/>
      <c r="H38" s="4"/>
      <c r="I38" s="4"/>
    </row>
    <row r="39" spans="2:9" ht="12.75" customHeight="1" x14ac:dyDescent="0.3">
      <c r="B39" s="4"/>
      <c r="C39" s="4"/>
      <c r="E39" s="4"/>
      <c r="F39" s="4"/>
      <c r="H39" s="4"/>
      <c r="I39" s="4"/>
    </row>
    <row r="40" spans="2:9" ht="12.75" customHeight="1" x14ac:dyDescent="0.3">
      <c r="B40" s="4"/>
      <c r="C40" s="4"/>
      <c r="E40" s="4"/>
      <c r="F40" s="4"/>
      <c r="H40" s="4"/>
      <c r="I40" s="4"/>
    </row>
    <row r="41" spans="2:9" ht="12.75" customHeight="1" x14ac:dyDescent="0.3">
      <c r="B41" s="4"/>
      <c r="C41" s="4"/>
      <c r="E41" s="4"/>
      <c r="F41" s="4"/>
      <c r="H41" s="4"/>
      <c r="I41" s="4"/>
    </row>
    <row r="42" spans="2:9" ht="12.75" customHeight="1" x14ac:dyDescent="0.3">
      <c r="B42" s="4"/>
      <c r="C42" s="4"/>
      <c r="E42" s="4"/>
      <c r="F42" s="4"/>
      <c r="H42" s="4"/>
      <c r="I42" s="4"/>
    </row>
    <row r="43" spans="2:9" ht="12.75" customHeight="1" x14ac:dyDescent="0.3">
      <c r="B43" s="4"/>
      <c r="C43" s="4"/>
      <c r="E43" s="4"/>
      <c r="F43" s="4"/>
      <c r="H43" s="4"/>
      <c r="I43" s="4"/>
    </row>
    <row r="44" spans="2:9" ht="12.75" customHeight="1" x14ac:dyDescent="0.3">
      <c r="B44" s="4"/>
      <c r="C44" s="4"/>
      <c r="E44" s="4"/>
      <c r="F44" s="4"/>
      <c r="H44" s="4"/>
      <c r="I44" s="4"/>
    </row>
    <row r="45" spans="2:9" ht="12.75" customHeight="1" x14ac:dyDescent="0.3">
      <c r="B45" s="4"/>
      <c r="C45" s="4"/>
      <c r="E45" s="4"/>
      <c r="F45" s="4"/>
      <c r="H45" s="4"/>
      <c r="I45" s="4"/>
    </row>
    <row r="46" spans="2:9" ht="12.75" customHeight="1" x14ac:dyDescent="0.3">
      <c r="B46" s="4"/>
      <c r="C46" s="4"/>
      <c r="E46" s="4"/>
      <c r="F46" s="4"/>
      <c r="H46" s="4"/>
      <c r="I46" s="4"/>
    </row>
    <row r="47" spans="2:9" ht="12.75" customHeight="1" x14ac:dyDescent="0.3">
      <c r="B47" s="4"/>
      <c r="C47" s="4"/>
      <c r="E47" s="4"/>
      <c r="F47" s="4"/>
      <c r="H47" s="4"/>
      <c r="I47" s="4"/>
    </row>
    <row r="48" spans="2:9" x14ac:dyDescent="0.3">
      <c r="B48" s="8"/>
      <c r="C48" s="4"/>
      <c r="E48" s="8"/>
      <c r="F48" s="4"/>
      <c r="H48" s="8"/>
      <c r="I48" s="4"/>
    </row>
    <row r="120" spans="19:19" x14ac:dyDescent="0.3">
      <c r="S120" s="1">
        <f>SUM(E120:R120)</f>
        <v>0</v>
      </c>
    </row>
  </sheetData>
  <sheetProtection algorithmName="SHA-512" hashValue="W/JcOa4S0eAVdotre6r6Qab1tWlNkMhr9AdCIaBJCMocO7WFjNSL+ldfICIx7lXvfvpBNjoarofaz6fXGKIKxw==" saltValue="ky1wmYvh7lHMD8+07oaw9Q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a2d977db-2c37-48e8-b5ea-c6e363b0e5ee" xsi:nil="true"/>
    <lcf76f155ced4ddcb4097134ff3c332f xmlns="a2d977db-2c37-48e8-b5ea-c6e363b0e5ee">
      <Terms xmlns="http://schemas.microsoft.com/office/infopath/2007/PartnerControls"/>
    </lcf76f155ced4ddcb4097134ff3c332f>
    <TaxCatchAll xmlns="75fe5f18-3350-4b00-82d5-bad0966f4916" xsi:nil="true"/>
    <DATE0 xmlns="a2d977db-2c37-48e8-b5ea-c6e363b0e5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AA4A0AA8C394E8317D0F64FFF9ADE" ma:contentTypeVersion="20" ma:contentTypeDescription="Create a new document." ma:contentTypeScope="" ma:versionID="c52383f11b40a3c515dff9f4525b595c">
  <xsd:schema xmlns:xsd="http://www.w3.org/2001/XMLSchema" xmlns:xs="http://www.w3.org/2001/XMLSchema" xmlns:p="http://schemas.microsoft.com/office/2006/metadata/properties" xmlns:ns2="a2d977db-2c37-48e8-b5ea-c6e363b0e5ee" xmlns:ns3="75fe5f18-3350-4b00-82d5-bad0966f4916" targetNamespace="http://schemas.microsoft.com/office/2006/metadata/properties" ma:root="true" ma:fieldsID="4ce63a332fbfc62ef763589d610a7b33" ns2:_="" ns3:_="">
    <xsd:import namespace="a2d977db-2c37-48e8-b5ea-c6e363b0e5ee"/>
    <xsd:import namespace="75fe5f18-3350-4b00-82d5-bad0966f4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date" minOccurs="0"/>
                <xsd:element ref="ns2:DATE0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977db-2c37-48e8-b5ea-c6e363b0e5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DATE0" ma:index="26" nillable="true" ma:displayName="DATE" ma:format="DateTime" ma:internalName="DATE0">
      <xsd:simpleType>
        <xsd:restriction base="dms:DateTim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e5f18-3350-4b00-82d5-bad0966f491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52c032-cd3f-493c-94c0-e1c84296e4c0}" ma:internalName="TaxCatchAll" ma:showField="CatchAllData" ma:web="75fe5f18-3350-4b00-82d5-bad0966f4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827A7D-BFA9-4439-8469-D214AF440F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8F5D2E-A9DD-4500-9F65-D3DE7300F304}">
  <ds:schemaRefs>
    <ds:schemaRef ds:uri="http://schemas.microsoft.com/office/2006/metadata/properties"/>
    <ds:schemaRef ds:uri="http://schemas.microsoft.com/office/infopath/2007/PartnerControls"/>
    <ds:schemaRef ds:uri="a2d977db-2c37-48e8-b5ea-c6e363b0e5ee"/>
    <ds:schemaRef ds:uri="75fe5f18-3350-4b00-82d5-bad0966f4916"/>
  </ds:schemaRefs>
</ds:datastoreItem>
</file>

<file path=customXml/itemProps3.xml><?xml version="1.0" encoding="utf-8"?>
<ds:datastoreItem xmlns:ds="http://schemas.openxmlformats.org/officeDocument/2006/customXml" ds:itemID="{1A414A9A-5AA8-4935-85B9-700B9E1B5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977db-2c37-48e8-b5ea-c6e363b0e5ee"/>
    <ds:schemaRef ds:uri="75fe5f18-3350-4b00-82d5-bad0966f4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3.b'!Print_Area</vt:lpstr>
      <vt:lpstr>'Modello LA'!Print_Area</vt:lpstr>
      <vt:lpstr>'Allegato 3.a'!Print_Titles</vt:lpstr>
      <vt:lpstr>'Modello LA'!Print_Titles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Santoro, Thomas</dc:creator>
  <cp:lastModifiedBy>Befi, Grazia</cp:lastModifiedBy>
  <cp:lastPrinted>2020-05-27T16:06:35Z</cp:lastPrinted>
  <dcterms:created xsi:type="dcterms:W3CDTF">2003-09-29T10:34:29Z</dcterms:created>
  <dcterms:modified xsi:type="dcterms:W3CDTF">2024-08-02T10:39:09Z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2024-06-04T09:48:24Z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06710672-e438-4f51-96ff-e27abebd7fbc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0x010100ECEAA4A0AA8C394E8317D0F64FFF9ADE</vt:lpwstr>
  </property>
  <property fmtid="{D5CDD505-2E9C-101B-9397-08002B2CF9AE}" pid="10" name="MediaServiceImageTags">
    <vt:lpwstr/>
  </property>
</Properties>
</file>